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25440" windowHeight="12435"/>
  </bookViews>
  <sheets>
    <sheet name="Свод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Свод!$A$1:$I$49</definedName>
  </definedNames>
  <calcPr calcId="152511"/>
</workbook>
</file>

<file path=xl/calcChain.xml><?xml version="1.0" encoding="utf-8"?>
<calcChain xmlns="http://schemas.openxmlformats.org/spreadsheetml/2006/main">
  <c r="I18" i="1"/>
  <c r="I36" s="1"/>
  <c r="I16"/>
  <c r="I34" s="1"/>
  <c r="I15"/>
  <c r="I33" s="1"/>
  <c r="I14"/>
  <c r="I32" s="1"/>
  <c r="I12"/>
  <c r="I30" s="1"/>
  <c r="I10"/>
  <c r="I28" s="1"/>
  <c r="I9"/>
  <c r="I27" s="1"/>
  <c r="I8"/>
  <c r="I26" s="1"/>
  <c r="I7"/>
  <c r="I25" s="1"/>
  <c r="I31"/>
  <c r="I29"/>
  <c r="I13"/>
  <c r="H37" l="1"/>
  <c r="H36"/>
  <c r="H35"/>
  <c r="H34"/>
  <c r="H32"/>
  <c r="H30"/>
  <c r="H28"/>
  <c r="H27"/>
  <c r="H26"/>
  <c r="H25"/>
  <c r="H31"/>
  <c r="H29"/>
  <c r="H13"/>
  <c r="F37" l="1"/>
  <c r="G37" s="1"/>
  <c r="F36"/>
  <c r="F35"/>
  <c r="G35" s="1"/>
  <c r="G36"/>
  <c r="G34"/>
  <c r="G32"/>
  <c r="F31"/>
  <c r="G31"/>
  <c r="G30"/>
  <c r="G29"/>
  <c r="G28"/>
  <c r="G27"/>
  <c r="G26"/>
  <c r="G18"/>
  <c r="G16"/>
  <c r="G14"/>
  <c r="G13"/>
  <c r="G12"/>
  <c r="G10"/>
  <c r="G9"/>
  <c r="G8"/>
  <c r="F33" l="1"/>
  <c r="G33" s="1"/>
  <c r="F25"/>
  <c r="G25" s="1"/>
  <c r="F7"/>
  <c r="G7" s="1"/>
  <c r="F19" l="1"/>
  <c r="G19" s="1"/>
  <c r="F17" l="1"/>
  <c r="G17" s="1"/>
  <c r="F34" l="1"/>
  <c r="F32"/>
  <c r="F30"/>
  <c r="F29"/>
  <c r="F28"/>
  <c r="F27"/>
  <c r="F26"/>
  <c r="F18" l="1"/>
  <c r="F10" l="1"/>
  <c r="F15"/>
  <c r="G15" s="1"/>
  <c r="F13"/>
  <c r="F8"/>
  <c r="F16" l="1"/>
  <c r="F14"/>
  <c r="F12"/>
  <c r="F9" l="1"/>
  <c r="F11"/>
  <c r="G11" s="1"/>
  <c r="H11" l="1"/>
  <c r="I11" s="1"/>
  <c r="E41"/>
  <c r="E40"/>
  <c r="E39"/>
  <c r="E38"/>
  <c r="E23"/>
  <c r="E22"/>
  <c r="E21"/>
  <c r="E20"/>
  <c r="E37" l="1"/>
  <c r="E36"/>
  <c r="E33"/>
  <c r="E30"/>
  <c r="E19"/>
  <c r="E18"/>
  <c r="E15"/>
  <c r="E12"/>
  <c r="F41" l="1"/>
  <c r="G41" s="1"/>
  <c r="H41" s="1"/>
  <c r="I41" s="1"/>
  <c r="F40"/>
  <c r="G40" s="1"/>
  <c r="H40" s="1"/>
  <c r="I40" s="1"/>
  <c r="F39"/>
  <c r="G39" s="1"/>
  <c r="H39" s="1"/>
  <c r="I39" s="1"/>
  <c r="F38"/>
  <c r="G38" s="1"/>
  <c r="F23"/>
  <c r="G23" s="1"/>
  <c r="H23" s="1"/>
  <c r="I23" s="1"/>
  <c r="F22"/>
  <c r="G22" s="1"/>
  <c r="H22" s="1"/>
  <c r="I22" s="1"/>
  <c r="F21"/>
  <c r="G21" s="1"/>
  <c r="H21" s="1"/>
  <c r="I21" s="1"/>
  <c r="F20"/>
  <c r="G24" l="1"/>
  <c r="H38"/>
  <c r="I38" s="1"/>
  <c r="G20"/>
  <c r="F6"/>
  <c r="F24"/>
  <c r="C6"/>
  <c r="G6" l="1"/>
  <c r="H20"/>
  <c r="I20" s="1"/>
  <c r="B36"/>
  <c r="D15" l="1"/>
  <c r="D33" l="1"/>
  <c r="D7"/>
  <c r="D25" l="1"/>
  <c r="B32" l="1"/>
  <c r="D12" l="1"/>
  <c r="D30" l="1"/>
  <c r="E17" l="1"/>
  <c r="E31"/>
  <c r="E29"/>
  <c r="E13" l="1"/>
  <c r="E11"/>
  <c r="E35"/>
  <c r="E16"/>
  <c r="E34"/>
  <c r="E14"/>
  <c r="E27"/>
  <c r="E32"/>
  <c r="E9"/>
  <c r="E28"/>
  <c r="E8"/>
  <c r="E10"/>
  <c r="E26"/>
  <c r="E24" l="1"/>
  <c r="E6"/>
  <c r="D16" l="1"/>
  <c r="D34" l="1"/>
  <c r="D14" l="1"/>
  <c r="D8"/>
  <c r="D13" l="1"/>
  <c r="D32"/>
  <c r="D26"/>
  <c r="D10"/>
  <c r="D17"/>
  <c r="D23"/>
  <c r="D35" l="1"/>
  <c r="D31"/>
  <c r="D28"/>
  <c r="D11"/>
  <c r="D9"/>
  <c r="D29" l="1"/>
  <c r="D27"/>
  <c r="D24" s="1"/>
  <c r="D6"/>
  <c r="H19" l="1"/>
  <c r="H18" l="1"/>
  <c r="H7" l="1"/>
  <c r="H9"/>
  <c r="H16"/>
  <c r="H17" l="1"/>
  <c r="H10"/>
  <c r="H12"/>
  <c r="H8"/>
  <c r="H14"/>
  <c r="H33" l="1"/>
  <c r="H24" s="1"/>
  <c r="H15"/>
  <c r="H6" s="1"/>
  <c r="I19" l="1"/>
  <c r="I37" s="1"/>
  <c r="I17" l="1"/>
  <c r="I35" s="1"/>
  <c r="I6" l="1"/>
  <c r="I24"/>
</calcChain>
</file>

<file path=xl/sharedStrings.xml><?xml version="1.0" encoding="utf-8"?>
<sst xmlns="http://schemas.openxmlformats.org/spreadsheetml/2006/main" count="67" uniqueCount="48">
  <si>
    <t>Информация о задолженности населения за жилищно-коммунальные услуги перед УО и ТСЖ</t>
  </si>
  <si>
    <t>№ п/п</t>
  </si>
  <si>
    <t xml:space="preserve">Показатель </t>
  </si>
  <si>
    <t>1.</t>
  </si>
  <si>
    <r>
      <t xml:space="preserve">Количество жителей в МО, тыс.чел. </t>
    </r>
    <r>
      <rPr>
        <b/>
        <sz val="11"/>
        <rFont val="Times New Roman"/>
        <family val="1"/>
        <charset val="204"/>
      </rPr>
      <t>1)</t>
    </r>
  </si>
  <si>
    <t>2.</t>
  </si>
  <si>
    <t>Количество семей, получающих субсидии на оплату ЖКУ</t>
  </si>
  <si>
    <t>3.</t>
  </si>
  <si>
    <t>-</t>
  </si>
  <si>
    <t>4.</t>
  </si>
  <si>
    <t>Сумма задолженности населения за ЖКУ, тыс.руб., в т.ч.:</t>
  </si>
  <si>
    <t xml:space="preserve">ТСЖ "Дворянское гнездо" </t>
  </si>
  <si>
    <t>ООО "Базис"</t>
  </si>
  <si>
    <t>ООО "Ненецкая УК"</t>
  </si>
  <si>
    <t>Нарьян-Марское МУ ПОК и ТС</t>
  </si>
  <si>
    <t>ООО УК "ПОК и ТС"</t>
  </si>
  <si>
    <t>Сумма просроченной задолженности населения за ЖКУ, тыс.руб., в т.ч.:</t>
  </si>
  <si>
    <t xml:space="preserve">ООО "Аврора" </t>
  </si>
  <si>
    <t>По состоянию на 01.01.2018</t>
  </si>
  <si>
    <t xml:space="preserve">ООО УК "Уютный дом" </t>
  </si>
  <si>
    <t>По состоянию на 01.01.2019</t>
  </si>
  <si>
    <t>1) - по  данным  Управления Федеральной службы государственной статистики по Архангельской области и Ненецкому автономному округу</t>
  </si>
  <si>
    <t>ООО УК "МКД-Сервис"</t>
  </si>
  <si>
    <t>ООО "Успех"</t>
  </si>
  <si>
    <r>
      <t>ООО "Служба заказчика"</t>
    </r>
    <r>
      <rPr>
        <b/>
        <sz val="11"/>
        <rFont val="Times New Roman"/>
        <family val="1"/>
        <charset val="204"/>
      </rPr>
      <t xml:space="preserve"> 2)</t>
    </r>
  </si>
  <si>
    <t>2)- Данные по состоянию на 01.09.2014, т.к. организация находится в процессе ликвидации</t>
  </si>
  <si>
    <r>
      <t>ООО "Базис-Сервис"</t>
    </r>
    <r>
      <rPr>
        <b/>
        <sz val="11"/>
        <rFont val="Times New Roman"/>
        <family val="1"/>
        <charset val="204"/>
      </rPr>
      <t xml:space="preserve"> 3)</t>
    </r>
  </si>
  <si>
    <t>3) - Организация признана банкротом и ликвидирована (30.04.2019)</t>
  </si>
  <si>
    <r>
      <t xml:space="preserve">ОАО "Нарьян-Марстрой" </t>
    </r>
    <r>
      <rPr>
        <b/>
        <sz val="11"/>
        <rFont val="Times New Roman"/>
        <family val="1"/>
        <charset val="204"/>
      </rPr>
      <t>4)</t>
    </r>
  </si>
  <si>
    <t>4) - Данные по состоянию на 01.03.2015, т.к. организация находится в процессе ликвидации</t>
  </si>
  <si>
    <r>
      <t xml:space="preserve">ООО "УК Служба заказчика" </t>
    </r>
    <r>
      <rPr>
        <sz val="11"/>
        <color rgb="FFFF000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5)</t>
    </r>
  </si>
  <si>
    <r>
      <t xml:space="preserve">ООО "УК Служба заказчика"  </t>
    </r>
    <r>
      <rPr>
        <b/>
        <sz val="11"/>
        <rFont val="Times New Roman"/>
        <family val="1"/>
        <charset val="204"/>
      </rPr>
      <t>5)</t>
    </r>
  </si>
  <si>
    <t>5) - Данные взяты по состоянию на 01.04.2018, т.к. организация находится в процессе ликвидации</t>
  </si>
  <si>
    <r>
      <t xml:space="preserve">ООО "УК "Нарьян-Марстрой" </t>
    </r>
    <r>
      <rPr>
        <b/>
        <sz val="11"/>
        <rFont val="Times New Roman"/>
        <family val="1"/>
        <charset val="204"/>
      </rPr>
      <t>6)</t>
    </r>
  </si>
  <si>
    <t>6) - Данные взяты по состоянию на 01.05.2019 в связи с отсутствием информации от организации</t>
  </si>
  <si>
    <t>По состоянию на 01.01.2020</t>
  </si>
  <si>
    <t>По состоянию на 01.02.2020</t>
  </si>
  <si>
    <t>По состоянию на 01.03.2020</t>
  </si>
  <si>
    <t>По состоянию на 01.04.2020</t>
  </si>
  <si>
    <t xml:space="preserve">ООО "Содружество"  </t>
  </si>
  <si>
    <t xml:space="preserve">ООО "Содружество" </t>
  </si>
  <si>
    <r>
      <t>ООО "Успех"</t>
    </r>
    <r>
      <rPr>
        <b/>
        <sz val="11"/>
        <rFont val="Times New Roman"/>
        <family val="1"/>
        <charset val="204"/>
      </rPr>
      <t xml:space="preserve"> </t>
    </r>
  </si>
  <si>
    <t>По состоянию на 01.05.2020</t>
  </si>
  <si>
    <r>
      <t>ООО "Коми-Сервис"</t>
    </r>
    <r>
      <rPr>
        <b/>
        <sz val="11"/>
        <rFont val="Times New Roman"/>
        <family val="1"/>
        <charset val="204"/>
      </rPr>
      <t xml:space="preserve"> 7)</t>
    </r>
  </si>
  <si>
    <r>
      <t xml:space="preserve">ООО "Наш дом" </t>
    </r>
    <r>
      <rPr>
        <b/>
        <sz val="11"/>
        <rFont val="Times New Roman"/>
        <family val="1"/>
        <charset val="204"/>
      </rPr>
      <t>8)</t>
    </r>
  </si>
  <si>
    <r>
      <t xml:space="preserve">ООО "Коми-Сервис" </t>
    </r>
    <r>
      <rPr>
        <b/>
        <sz val="11"/>
        <rFont val="Times New Roman"/>
        <family val="1"/>
        <charset val="204"/>
      </rPr>
      <t>7)</t>
    </r>
  </si>
  <si>
    <r>
      <t>ООО "Наш дом"</t>
    </r>
    <r>
      <rPr>
        <b/>
        <sz val="11"/>
        <rFont val="Times New Roman"/>
        <family val="1"/>
        <charset val="204"/>
      </rPr>
      <t xml:space="preserve"> 8)</t>
    </r>
  </si>
  <si>
    <t xml:space="preserve">7), 8) - Информация по состоянию на 01.01.2020 - 01.04.2020 без учета корректировки, ввиду отсутствия официально исправленной информации от организаций. 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</si>
</sst>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  <charset val="204"/>
    </font>
    <font>
      <b/>
      <sz val="11"/>
      <name val="Times New Roman"/>
      <family val="1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center" vertical="center"/>
    </xf>
    <xf numFmtId="4" fontId="6" fillId="0" borderId="1" xfId="0" quotePrefix="1" applyNumberFormat="1" applyFont="1" applyFill="1" applyBorder="1" applyAlignment="1">
      <alignment horizontal="center" vertical="center"/>
    </xf>
    <xf numFmtId="4" fontId="6" fillId="0" borderId="1" xfId="0" quotePrefix="1" applyNumberFormat="1" applyFont="1" applyFill="1" applyBorder="1" applyAlignment="1" applyProtection="1">
      <alignment horizontal="center" vertical="center"/>
      <protection hidden="1"/>
    </xf>
    <xf numFmtId="4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6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2" fontId="1" fillId="0" borderId="0" xfId="0" applyNumberFormat="1" applyFont="1" applyAlignment="1">
      <alignment horizontal="center" vertical="center" wrapText="1"/>
    </xf>
    <xf numFmtId="4" fontId="0" fillId="0" borderId="0" xfId="0" applyNumberFormat="1"/>
    <xf numFmtId="0" fontId="6" fillId="0" borderId="0" xfId="0" applyFont="1" applyFill="1" applyBorder="1" applyAlignment="1">
      <alignment horizontal="center" vertical="top" wrapText="1"/>
    </xf>
    <xf numFmtId="2" fontId="1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\ekonomika\&#1058;&#1072;&#1088;&#1072;&#1083;&#1080;&#1085;&#1072;\%23&#1054;&#1058;&#1063;&#1045;&#1058;&#1067;\&#1076;&#1083;&#1103;%20&#1050;&#1080;&#1088;&#1080;&#1085;&#1086;&#1081;\&#1054;&#1090;&#1095;&#1077;&#1090;%20&#1082;%2015%20&#1095;&#1080;&#1089;&#1083;&#1091;\2019\%23&#1086;&#1090;&#1095;&#1077;&#1090;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8;&#1072;&#1088;&#1072;&#1083;&#1080;&#1085;&#1072;\%23&#1054;&#1058;&#1063;&#1045;&#1058;&#1067;\&#1076;&#1083;&#1103;%20&#1050;&#1080;&#1088;&#1080;&#1085;&#1086;&#1081;\&#1054;&#1090;&#1095;&#1077;&#1090;%20&#1082;%2015%20&#1095;&#1080;&#1089;&#1083;&#1091;\2020\%23&#1086;&#1090;&#1095;&#1077;&#1090;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&#1072;&#1094;&#1080;&#1103;%20&#1074;%20&#1059;&#1043;&#1056;&#1062;&#1058;%20&#1080;%20&#1059;&#1069;%20&#1053;&#1040;&#1054;%20&#1076;&#1086;%2020%20&#1095;&#1080;&#1089;&#1083;&#1072;%20&#1077;&#1078;&#1077;&#1084;&#1077;&#1089;&#1103;&#1095;&#1085;&#1086;\2019\&#1086;&#1087;&#1091;&#1073;&#1083;&#1080;&#1082;&#1086;&#1074;&#1072;&#1085;&#1080;&#1077;%20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8;&#1072;&#1088;&#1072;&#1083;&#1080;&#1085;&#1072;\%23&#1054;&#1058;&#1063;&#1045;&#1058;&#1067;\&#1076;&#1083;&#1103;%20&#1050;&#1080;&#1088;&#1080;&#1085;&#1086;&#1081;\&#1054;&#1090;&#1095;&#1077;&#1090;%20&#1082;%2015%20&#1095;&#1080;&#1089;&#1083;&#1091;\2018\%23&#1086;&#1090;&#1095;&#1077;&#1090;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-1 "/>
      <sheetName val="Я-2"/>
      <sheetName val="Я-3"/>
      <sheetName val="Я-4"/>
      <sheetName val="Ф-1"/>
      <sheetName val="Ф-2 "/>
      <sheetName val="Ф-3"/>
      <sheetName val="Ф-4"/>
      <sheetName val="М-1"/>
      <sheetName val="М-2"/>
      <sheetName val="М-3"/>
      <sheetName val="М-4"/>
      <sheetName val="А-1"/>
      <sheetName val="А-2"/>
      <sheetName val="А-3 "/>
      <sheetName val="А-4"/>
      <sheetName val="Май-1"/>
      <sheetName val="Май-2"/>
      <sheetName val="Май-3"/>
      <sheetName val="Май-4"/>
      <sheetName val="И-1 "/>
      <sheetName val="И-2"/>
      <sheetName val="И-3"/>
      <sheetName val="И-4 "/>
      <sheetName val="Июль-1 "/>
      <sheetName val="Июль-2"/>
      <sheetName val="Июль-3"/>
      <sheetName val="Июль-4 "/>
      <sheetName val="Авг-1"/>
      <sheetName val="Авг-2"/>
      <sheetName val="Авг-3 "/>
      <sheetName val="Авг-4"/>
      <sheetName val="С-1 "/>
      <sheetName val="С-2"/>
      <sheetName val="С-3 "/>
      <sheetName val="С-4"/>
      <sheetName val="О-1"/>
      <sheetName val="О-2"/>
      <sheetName val="О-3"/>
      <sheetName val="О-4"/>
      <sheetName val="Н-1"/>
      <sheetName val="Н-2"/>
      <sheetName val="Н-3"/>
      <sheetName val="Н-4"/>
      <sheetName val="Д-1"/>
      <sheetName val="Д-2"/>
      <sheetName val="Д-3 "/>
      <sheetName val="Д-4"/>
    </sheetNames>
    <sheetDataSet>
      <sheetData sheetId="0" refreshError="1">
        <row r="8">
          <cell r="D8">
            <v>4411</v>
          </cell>
          <cell r="E8">
            <v>3491</v>
          </cell>
        </row>
        <row r="9">
          <cell r="D9">
            <v>402.19999999999891</v>
          </cell>
          <cell r="E9">
            <v>403.09999999999945</v>
          </cell>
        </row>
        <row r="10">
          <cell r="D10">
            <v>10314.449999999997</v>
          </cell>
          <cell r="E10">
            <v>15589.94999999999</v>
          </cell>
        </row>
        <row r="11">
          <cell r="D11">
            <v>6329.7999999999993</v>
          </cell>
          <cell r="E11">
            <v>6451.1999999999989</v>
          </cell>
        </row>
        <row r="12">
          <cell r="D12">
            <v>10263.86</v>
          </cell>
          <cell r="E12">
            <v>20588.409999999982</v>
          </cell>
        </row>
        <row r="13">
          <cell r="D13">
            <v>1708.04</v>
          </cell>
          <cell r="E13">
            <v>2269.62</v>
          </cell>
        </row>
        <row r="14">
          <cell r="D14">
            <v>986</v>
          </cell>
          <cell r="E14">
            <v>1266</v>
          </cell>
        </row>
        <row r="15">
          <cell r="D15">
            <v>25791.509999999987</v>
          </cell>
          <cell r="E15">
            <v>35022.53</v>
          </cell>
        </row>
        <row r="16">
          <cell r="D16">
            <v>10461.5</v>
          </cell>
          <cell r="E16">
            <v>8068.23</v>
          </cell>
        </row>
        <row r="17">
          <cell r="D17">
            <v>3846.6000000000004</v>
          </cell>
          <cell r="E17">
            <v>4338.2000000000007</v>
          </cell>
        </row>
        <row r="18">
          <cell r="D18">
            <v>5570.07</v>
          </cell>
          <cell r="E18">
            <v>2414.4100000000017</v>
          </cell>
        </row>
        <row r="23">
          <cell r="D23">
            <v>7158.9400000000005</v>
          </cell>
          <cell r="E23">
            <v>13023.340000000002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>
        <row r="9">
          <cell r="Y9">
            <v>304.39999999999964</v>
          </cell>
        </row>
        <row r="35">
          <cell r="Y35">
            <v>78.999999999999602</v>
          </cell>
          <cell r="AA35">
            <v>673.89999999999964</v>
          </cell>
        </row>
        <row r="36">
          <cell r="Y36">
            <v>14200.299999999988</v>
          </cell>
          <cell r="AA36">
            <v>20434.799999999988</v>
          </cell>
        </row>
        <row r="37">
          <cell r="Y37">
            <v>7439.1999999999898</v>
          </cell>
          <cell r="AA37">
            <v>10040.79999999999</v>
          </cell>
        </row>
        <row r="38">
          <cell r="Y38">
            <v>30846.32999999998</v>
          </cell>
          <cell r="AA38">
            <v>30846.32999999998</v>
          </cell>
        </row>
        <row r="39">
          <cell r="Y39">
            <v>2528.9200000000046</v>
          </cell>
          <cell r="AA39">
            <v>6023.6200000000044</v>
          </cell>
        </row>
        <row r="40">
          <cell r="Y40">
            <v>2252</v>
          </cell>
          <cell r="AA40">
            <v>2252</v>
          </cell>
        </row>
        <row r="41">
          <cell r="Y41">
            <v>50474.209999999977</v>
          </cell>
          <cell r="AA41">
            <v>61241.929999999978</v>
          </cell>
        </row>
        <row r="42">
          <cell r="Y42">
            <v>17129.520999999997</v>
          </cell>
          <cell r="AA42">
            <v>17219.333999999995</v>
          </cell>
        </row>
        <row r="43">
          <cell r="Y43">
            <v>7603.0999999999976</v>
          </cell>
          <cell r="AA43">
            <v>9515.3999999999978</v>
          </cell>
        </row>
        <row r="44">
          <cell r="Y44">
            <v>2346.710000000005</v>
          </cell>
          <cell r="AA44">
            <v>5118.8900000000049</v>
          </cell>
        </row>
        <row r="45">
          <cell r="Y45">
            <v>372.3599999999999</v>
          </cell>
          <cell r="AA45">
            <v>804.08999999999992</v>
          </cell>
        </row>
        <row r="46">
          <cell r="Y46">
            <v>1602.5060000000008</v>
          </cell>
          <cell r="AA46">
            <v>5355.3780000000006</v>
          </cell>
        </row>
      </sheetData>
      <sheetData sheetId="45" refreshError="1"/>
      <sheetData sheetId="46" refreshError="1"/>
      <sheetData sheetId="4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-1 "/>
      <sheetName val="Я-2"/>
      <sheetName val="Я-3"/>
      <sheetName val="Я-4"/>
      <sheetName val="Ф-1"/>
      <sheetName val="Ф-2 "/>
      <sheetName val="Ф-3"/>
      <sheetName val="Ф-4"/>
      <sheetName val="М-1"/>
      <sheetName val="М-2"/>
      <sheetName val="М-3"/>
      <sheetName val="М-4"/>
      <sheetName val="А-1"/>
      <sheetName val="А-2"/>
      <sheetName val="А-3"/>
      <sheetName val="А-4"/>
    </sheetNames>
    <sheetDataSet>
      <sheetData sheetId="0">
        <row r="8">
          <cell r="Z8">
            <v>3334.8229999999999</v>
          </cell>
          <cell r="AA8">
            <v>2365.1710000000003</v>
          </cell>
        </row>
        <row r="9">
          <cell r="AF9">
            <v>805.8</v>
          </cell>
        </row>
        <row r="10">
          <cell r="AF10">
            <v>17831.5</v>
          </cell>
        </row>
        <row r="11">
          <cell r="AF11">
            <v>9910</v>
          </cell>
        </row>
        <row r="12">
          <cell r="AF12">
            <v>30846.329999999998</v>
          </cell>
        </row>
        <row r="13">
          <cell r="AF13">
            <v>6007.62</v>
          </cell>
        </row>
        <row r="14">
          <cell r="AF14">
            <v>2252</v>
          </cell>
        </row>
        <row r="15">
          <cell r="AF15">
            <v>62198.61</v>
          </cell>
        </row>
        <row r="16">
          <cell r="AF16">
            <v>17219.334000000003</v>
          </cell>
        </row>
        <row r="17">
          <cell r="AF17">
            <v>9546.6</v>
          </cell>
        </row>
        <row r="19">
          <cell r="AF19">
            <v>888.55000000000018</v>
          </cell>
        </row>
        <row r="20">
          <cell r="Z20">
            <v>5447.5780000000004</v>
          </cell>
          <cell r="AA20">
            <v>0</v>
          </cell>
        </row>
        <row r="36">
          <cell r="Y36">
            <v>5648.6310000000003</v>
          </cell>
        </row>
        <row r="37">
          <cell r="Y37">
            <v>106.29999999999995</v>
          </cell>
        </row>
        <row r="38">
          <cell r="Y38">
            <v>14629.6</v>
          </cell>
        </row>
        <row r="39">
          <cell r="Y39">
            <v>7417.9</v>
          </cell>
        </row>
        <row r="40">
          <cell r="Y40">
            <v>30846.329999999998</v>
          </cell>
        </row>
        <row r="41">
          <cell r="Y41">
            <v>2698.62</v>
          </cell>
        </row>
        <row r="42">
          <cell r="Y42">
            <v>2252</v>
          </cell>
        </row>
        <row r="43">
          <cell r="Y43">
            <v>52420.850000000006</v>
          </cell>
        </row>
        <row r="44">
          <cell r="Y44">
            <v>17016.934000000001</v>
          </cell>
        </row>
        <row r="45">
          <cell r="Y45">
            <v>7764.0000000000009</v>
          </cell>
        </row>
        <row r="46">
          <cell r="Y46">
            <v>2893.41</v>
          </cell>
          <cell r="AA46">
            <v>5396.79</v>
          </cell>
        </row>
        <row r="47">
          <cell r="Y47">
            <v>515.00000000000023</v>
          </cell>
        </row>
        <row r="48">
          <cell r="Y48">
            <v>2008.6780000000003</v>
          </cell>
        </row>
      </sheetData>
      <sheetData sheetId="1" refreshError="1"/>
      <sheetData sheetId="2" refreshError="1"/>
      <sheetData sheetId="3" refreshError="1"/>
      <sheetData sheetId="4">
        <row r="9">
          <cell r="AF9">
            <v>755.2</v>
          </cell>
        </row>
        <row r="10">
          <cell r="AF10">
            <v>17709.5</v>
          </cell>
        </row>
        <row r="11">
          <cell r="AF11">
            <v>10256.4</v>
          </cell>
        </row>
        <row r="13">
          <cell r="AF13">
            <v>6166.12</v>
          </cell>
        </row>
        <row r="14">
          <cell r="AF14">
            <v>2252</v>
          </cell>
        </row>
        <row r="15">
          <cell r="AF15">
            <v>63022.929999999993</v>
          </cell>
        </row>
        <row r="17">
          <cell r="AF17">
            <v>9608.1000000000022</v>
          </cell>
        </row>
        <row r="19">
          <cell r="AF19">
            <v>952.21</v>
          </cell>
        </row>
        <row r="38">
          <cell r="Z38">
            <v>98.700000000000045</v>
          </cell>
        </row>
        <row r="39">
          <cell r="Z39">
            <v>14419.5</v>
          </cell>
        </row>
        <row r="40">
          <cell r="Z40">
            <v>7771.5</v>
          </cell>
        </row>
        <row r="41">
          <cell r="Z41">
            <v>30846.329999999998</v>
          </cell>
        </row>
        <row r="42">
          <cell r="Z42">
            <v>2870.12</v>
          </cell>
        </row>
        <row r="43">
          <cell r="Z43">
            <v>2252</v>
          </cell>
        </row>
        <row r="44">
          <cell r="Z44">
            <v>51819.19999999999</v>
          </cell>
        </row>
        <row r="46">
          <cell r="Z46">
            <v>7611.1000000000022</v>
          </cell>
        </row>
        <row r="48">
          <cell r="Z48">
            <v>577.16000000000008</v>
          </cell>
        </row>
      </sheetData>
      <sheetData sheetId="5" refreshError="1"/>
      <sheetData sheetId="6" refreshError="1"/>
      <sheetData sheetId="7" refreshError="1"/>
      <sheetData sheetId="8">
        <row r="8">
          <cell r="Y8">
            <v>3334.8229999999999</v>
          </cell>
          <cell r="Z8">
            <v>2365.1710000000003</v>
          </cell>
        </row>
        <row r="9">
          <cell r="M9">
            <v>177.7</v>
          </cell>
          <cell r="O9">
            <v>367.1</v>
          </cell>
          <cell r="Y9">
            <v>229</v>
          </cell>
          <cell r="Z9">
            <v>422.89999999999986</v>
          </cell>
        </row>
        <row r="10">
          <cell r="M10">
            <v>2765.3</v>
          </cell>
          <cell r="O10">
            <v>-32.200000000000003</v>
          </cell>
          <cell r="Y10">
            <v>10240.650000000001</v>
          </cell>
          <cell r="Z10">
            <v>6010.85</v>
          </cell>
        </row>
        <row r="11">
          <cell r="M11">
            <v>2053.9</v>
          </cell>
          <cell r="Y11">
            <v>7411.0999999999995</v>
          </cell>
          <cell r="Z11">
            <v>2111.7000000000003</v>
          </cell>
        </row>
        <row r="13">
          <cell r="M13">
            <v>3302</v>
          </cell>
          <cell r="Y13">
            <v>5725.1999999999989</v>
          </cell>
          <cell r="Z13">
            <v>790.12</v>
          </cell>
        </row>
        <row r="15">
          <cell r="M15">
            <v>3270.88</v>
          </cell>
          <cell r="O15">
            <v>6680.23</v>
          </cell>
          <cell r="Y15">
            <v>25301.639999999996</v>
          </cell>
          <cell r="Z15">
            <v>37251.130000000005</v>
          </cell>
        </row>
        <row r="16">
          <cell r="Y16">
            <v>10377.314</v>
          </cell>
          <cell r="Z16">
            <v>6842.02</v>
          </cell>
        </row>
        <row r="17">
          <cell r="M17">
            <v>1556.3</v>
          </cell>
          <cell r="Y17">
            <v>6817.6</v>
          </cell>
          <cell r="Z17">
            <v>2588.1</v>
          </cell>
        </row>
        <row r="18">
          <cell r="M18">
            <v>3138.23</v>
          </cell>
          <cell r="O18">
            <v>104.89</v>
          </cell>
          <cell r="Y18">
            <v>4583.2199999999993</v>
          </cell>
          <cell r="Z18">
            <v>1259.3399999999997</v>
          </cell>
        </row>
        <row r="19">
          <cell r="M19">
            <v>648.86</v>
          </cell>
          <cell r="Y19">
            <v>1262.44</v>
          </cell>
          <cell r="Z19">
            <v>0</v>
          </cell>
        </row>
        <row r="20">
          <cell r="M20">
            <v>3478.7</v>
          </cell>
          <cell r="Y20">
            <v>6154.7580000000016</v>
          </cell>
          <cell r="Z20">
            <v>0</v>
          </cell>
        </row>
      </sheetData>
      <sheetData sheetId="9" refreshError="1"/>
      <sheetData sheetId="10" refreshError="1"/>
      <sheetData sheetId="11" refreshError="1"/>
      <sheetData sheetId="12">
        <row r="8">
          <cell r="Y8">
            <v>3043.04</v>
          </cell>
          <cell r="Z8">
            <v>2670.52</v>
          </cell>
        </row>
        <row r="9">
          <cell r="M9">
            <v>248.6</v>
          </cell>
          <cell r="O9">
            <v>342</v>
          </cell>
          <cell r="Y9">
            <v>303.80000000000018</v>
          </cell>
          <cell r="Z9">
            <v>438.19999999999982</v>
          </cell>
        </row>
        <row r="10">
          <cell r="M10">
            <v>3231.2</v>
          </cell>
          <cell r="O10">
            <v>-1.8</v>
          </cell>
          <cell r="Y10">
            <v>10707.150000000001</v>
          </cell>
          <cell r="Z10">
            <v>5778.95</v>
          </cell>
        </row>
        <row r="11">
          <cell r="M11">
            <v>2436.1</v>
          </cell>
          <cell r="Y11">
            <v>7809.7000000000007</v>
          </cell>
          <cell r="Z11">
            <v>2067.4</v>
          </cell>
        </row>
        <row r="13">
          <cell r="M13">
            <v>3296.7</v>
          </cell>
          <cell r="Y13">
            <v>5721.7999999999975</v>
          </cell>
          <cell r="Z13">
            <v>790.12</v>
          </cell>
        </row>
        <row r="15">
          <cell r="M15">
            <v>3993.57</v>
          </cell>
          <cell r="O15">
            <v>6000.19</v>
          </cell>
          <cell r="Y15">
            <v>25099.660000000003</v>
          </cell>
          <cell r="Z15">
            <v>38007.89</v>
          </cell>
        </row>
        <row r="16">
          <cell r="Y16">
            <v>8347.5300000000007</v>
          </cell>
          <cell r="Z16">
            <v>9042.2900000000009</v>
          </cell>
        </row>
        <row r="17">
          <cell r="M17">
            <v>1501.7</v>
          </cell>
          <cell r="Y17">
            <v>6934.3000000000011</v>
          </cell>
          <cell r="Z17">
            <v>2468.8999999999996</v>
          </cell>
        </row>
        <row r="18">
          <cell r="M18">
            <v>2276.2199999999998</v>
          </cell>
          <cell r="O18">
            <v>24.1</v>
          </cell>
          <cell r="Y18">
            <v>4777.1899999999987</v>
          </cell>
          <cell r="Z18">
            <v>1222.74</v>
          </cell>
        </row>
        <row r="19">
          <cell r="M19">
            <v>470.75</v>
          </cell>
          <cell r="Y19">
            <v>1514.5500000000002</v>
          </cell>
          <cell r="Z19">
            <v>0</v>
          </cell>
        </row>
        <row r="20">
          <cell r="M20">
            <v>3548.86</v>
          </cell>
          <cell r="Y20">
            <v>6414.4580000000024</v>
          </cell>
          <cell r="Z20">
            <v>0</v>
          </cell>
        </row>
      </sheetData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</sheetNames>
    <sheetDataSet>
      <sheetData sheetId="0">
        <row r="6">
          <cell r="I6">
            <v>238468.11899999995</v>
          </cell>
        </row>
        <row r="20">
          <cell r="P20">
            <v>38062.04</v>
          </cell>
        </row>
        <row r="21">
          <cell r="P21">
            <v>0</v>
          </cell>
        </row>
        <row r="22">
          <cell r="P22">
            <v>4156.6099999999997</v>
          </cell>
        </row>
        <row r="23">
          <cell r="P23">
            <v>20182.280000000002</v>
          </cell>
        </row>
        <row r="38">
          <cell r="P38">
            <v>38062.04</v>
          </cell>
        </row>
        <row r="39">
          <cell r="P39">
            <v>0</v>
          </cell>
        </row>
        <row r="40">
          <cell r="P40">
            <v>4156.6099999999997</v>
          </cell>
        </row>
        <row r="41">
          <cell r="P41">
            <v>20182.280000000002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Я-1"/>
      <sheetName val="Я-2"/>
      <sheetName val="Я-3"/>
      <sheetName val="Я-4"/>
      <sheetName val="Ф-1"/>
      <sheetName val="Ф-2 "/>
      <sheetName val="Ф-3 "/>
      <sheetName val="Ф-4 "/>
      <sheetName val="М-1"/>
      <sheetName val="М-2"/>
      <sheetName val="М-3"/>
      <sheetName val="М-4"/>
      <sheetName val="А-1"/>
      <sheetName val="А-2"/>
      <sheetName val="А-3"/>
      <sheetName val="А-4"/>
      <sheetName val="май-1"/>
      <sheetName val="май-2"/>
      <sheetName val="май-3"/>
      <sheetName val="май-4"/>
      <sheetName val="И-1"/>
      <sheetName val="И-2 "/>
      <sheetName val="И-3"/>
      <sheetName val="И-4"/>
      <sheetName val="июль-1"/>
      <sheetName val="июль-2"/>
      <sheetName val="июль-3"/>
      <sheetName val="июль-4"/>
      <sheetName val="ав-1"/>
      <sheetName val="ав-2"/>
      <sheetName val="ав-3"/>
      <sheetName val="ав-4"/>
      <sheetName val="С-1"/>
      <sheetName val="С-2"/>
      <sheetName val="С-3 "/>
      <sheetName val="С-4 "/>
      <sheetName val="О-1"/>
      <sheetName val="О-2 "/>
      <sheetName val="О-3"/>
      <sheetName val="О-4 "/>
      <sheetName val="Н-1 "/>
      <sheetName val="Н-2 "/>
      <sheetName val="Н-3"/>
      <sheetName val="Н-4 "/>
      <sheetName val="Д-1 "/>
      <sheetName val="Д-2"/>
      <sheetName val="Д-3"/>
      <sheetName val="Д-4"/>
      <sheetName val="УС за 1 кв 2018 года (население"/>
      <sheetName val="УС за 1 кв. 2018 г. (всего)"/>
      <sheetName val="УС за 2018 года (население)"/>
      <sheetName val="УС за 2018 г. (всего)"/>
      <sheetName val="Лист1"/>
      <sheetName val="август-1"/>
      <sheetName val="август-2"/>
      <sheetName val="август-3"/>
      <sheetName val="август-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8">
          <cell r="M8">
            <v>1341.93</v>
          </cell>
        </row>
      </sheetData>
      <sheetData sheetId="25" refreshError="1"/>
      <sheetData sheetId="26" refreshError="1"/>
      <sheetData sheetId="27" refreshError="1"/>
      <sheetData sheetId="28">
        <row r="8">
          <cell r="M8">
            <v>1478.98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>
        <row r="8">
          <cell r="M8">
            <v>1439.09</v>
          </cell>
          <cell r="O8">
            <v>0</v>
          </cell>
        </row>
        <row r="9">
          <cell r="M9">
            <v>268.60000000000002</v>
          </cell>
          <cell r="O9">
            <v>328.4</v>
          </cell>
        </row>
        <row r="10">
          <cell r="M10">
            <v>3586.6</v>
          </cell>
          <cell r="O10">
            <v>4741</v>
          </cell>
        </row>
        <row r="11">
          <cell r="M11">
            <v>2848</v>
          </cell>
          <cell r="O11">
            <v>2683.4</v>
          </cell>
        </row>
        <row r="12">
          <cell r="M12">
            <v>4318.45</v>
          </cell>
          <cell r="O12">
            <v>5421.81</v>
          </cell>
        </row>
        <row r="13">
          <cell r="M13">
            <v>1294.9000000000001</v>
          </cell>
          <cell r="O13">
            <v>1297.5</v>
          </cell>
        </row>
        <row r="14">
          <cell r="M14">
            <v>0</v>
          </cell>
          <cell r="O14">
            <v>0</v>
          </cell>
        </row>
        <row r="15">
          <cell r="M15">
            <v>5966.47</v>
          </cell>
          <cell r="O15">
            <v>6950.88</v>
          </cell>
        </row>
        <row r="17">
          <cell r="M17">
            <v>2004.17</v>
          </cell>
          <cell r="O17">
            <v>0</v>
          </cell>
        </row>
        <row r="18">
          <cell r="M18">
            <v>1165.7</v>
          </cell>
          <cell r="O18">
            <v>573.20000000000005</v>
          </cell>
        </row>
        <row r="19">
          <cell r="M19">
            <v>2436.06</v>
          </cell>
          <cell r="O19">
            <v>1413.86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 refreshError="1"/>
      <sheetData sheetId="54" refreshError="1"/>
      <sheetData sheetId="55" refreshError="1"/>
      <sheetData sheetId="5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view="pageBreakPreview" zoomScale="75" zoomScaleNormal="75" zoomScaleSheetLayoutView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I57" sqref="I57"/>
    </sheetView>
  </sheetViews>
  <sheetFormatPr defaultRowHeight="15"/>
  <cols>
    <col min="1" max="1" width="4.140625" style="19" customWidth="1"/>
    <col min="2" max="2" width="49.28515625" style="18" customWidth="1"/>
    <col min="3" max="3" width="19.7109375" style="17" customWidth="1"/>
    <col min="4" max="4" width="14.5703125" style="17" customWidth="1"/>
    <col min="5" max="9" width="14.7109375" style="27" customWidth="1"/>
    <col min="10" max="10" width="12" customWidth="1"/>
  </cols>
  <sheetData>
    <row r="1" spans="1:9" ht="34.5" customHeight="1">
      <c r="A1" s="35" t="s">
        <v>0</v>
      </c>
      <c r="B1" s="35"/>
      <c r="C1" s="35"/>
      <c r="D1" s="35"/>
      <c r="E1" s="35"/>
      <c r="F1" s="35"/>
      <c r="G1" s="28"/>
      <c r="H1" s="31"/>
      <c r="I1" s="31"/>
    </row>
    <row r="2" spans="1:9" ht="15.75">
      <c r="A2" s="1"/>
      <c r="B2" s="23"/>
    </row>
    <row r="3" spans="1:9" ht="30">
      <c r="A3" s="2" t="s">
        <v>1</v>
      </c>
      <c r="B3" s="3" t="s">
        <v>2</v>
      </c>
      <c r="C3" s="3" t="s">
        <v>18</v>
      </c>
      <c r="D3" s="3" t="s">
        <v>20</v>
      </c>
      <c r="E3" s="25" t="s">
        <v>35</v>
      </c>
      <c r="F3" s="25" t="s">
        <v>36</v>
      </c>
      <c r="G3" s="25" t="s">
        <v>37</v>
      </c>
      <c r="H3" s="25" t="s">
        <v>38</v>
      </c>
      <c r="I3" s="25" t="s">
        <v>42</v>
      </c>
    </row>
    <row r="4" spans="1:9">
      <c r="A4" s="4" t="s">
        <v>3</v>
      </c>
      <c r="B4" s="5" t="s">
        <v>4</v>
      </c>
      <c r="C4" s="6">
        <v>25.1</v>
      </c>
      <c r="D4" s="6">
        <v>24.8</v>
      </c>
      <c r="E4" s="12">
        <v>24.8</v>
      </c>
      <c r="F4" s="12">
        <v>24.8</v>
      </c>
      <c r="G4" s="12">
        <v>24.8</v>
      </c>
      <c r="H4" s="12">
        <v>24.8</v>
      </c>
      <c r="I4" s="12">
        <v>24.8</v>
      </c>
    </row>
    <row r="5" spans="1:9" ht="30">
      <c r="A5" s="4" t="s">
        <v>5</v>
      </c>
      <c r="B5" s="5" t="s">
        <v>6</v>
      </c>
      <c r="C5" s="7">
        <v>1277</v>
      </c>
      <c r="D5" s="7">
        <v>900</v>
      </c>
      <c r="E5" s="26">
        <v>789</v>
      </c>
      <c r="F5" s="26">
        <v>775</v>
      </c>
      <c r="G5" s="26">
        <v>789</v>
      </c>
      <c r="H5" s="26">
        <v>777</v>
      </c>
      <c r="I5" s="26">
        <v>826</v>
      </c>
    </row>
    <row r="6" spans="1:9" ht="28.5">
      <c r="A6" s="36" t="s">
        <v>7</v>
      </c>
      <c r="B6" s="8" t="s">
        <v>10</v>
      </c>
      <c r="C6" s="9">
        <f t="shared" ref="C6:D6" si="0">SUM(C7:C23)</f>
        <v>241828.47</v>
      </c>
      <c r="D6" s="9">
        <f t="shared" si="0"/>
        <v>260436.80999999997</v>
      </c>
      <c r="E6" s="9">
        <f>SUM(E7:E23)</f>
        <v>237577.43199999994</v>
      </c>
      <c r="F6" s="9">
        <f>SUM(F7:F23)</f>
        <v>236451.636</v>
      </c>
      <c r="G6" s="9">
        <f>SUM(G7:G23)</f>
        <v>237733.416</v>
      </c>
      <c r="H6" s="9">
        <f>SUM(H7:H23)</f>
        <v>236578.33600000001</v>
      </c>
      <c r="I6" s="9">
        <f>SUM(I7:I23)</f>
        <v>238659.448</v>
      </c>
    </row>
    <row r="7" spans="1:9">
      <c r="A7" s="37"/>
      <c r="B7" s="5" t="s">
        <v>43</v>
      </c>
      <c r="C7" s="11">
        <v>9768.49</v>
      </c>
      <c r="D7" s="11">
        <f>'[1]Я-1 '!$D$8+'[1]Я-1 '!$E$8</f>
        <v>7902</v>
      </c>
      <c r="E7" s="13">
        <v>5650.03</v>
      </c>
      <c r="F7" s="13">
        <f>'[2]Я-1 '!$Z$8+'[2]Я-1 '!$AA$8</f>
        <v>5699.9940000000006</v>
      </c>
      <c r="G7" s="13">
        <f>F7</f>
        <v>5699.9940000000006</v>
      </c>
      <c r="H7" s="13">
        <f>'[2]М-1'!$Y$8+'[2]М-1'!$Z$8</f>
        <v>5699.9940000000006</v>
      </c>
      <c r="I7" s="13">
        <f>'[2]А-1'!$Y$8+'[2]А-1'!$Z$8</f>
        <v>5713.5599999999995</v>
      </c>
    </row>
    <row r="8" spans="1:9">
      <c r="A8" s="37"/>
      <c r="B8" s="5" t="s">
        <v>11</v>
      </c>
      <c r="C8" s="12">
        <v>690.99999999999955</v>
      </c>
      <c r="D8" s="11">
        <f>'[1]Я-1 '!$D$9+'[1]Я-1 '!$E$9</f>
        <v>805.29999999999836</v>
      </c>
      <c r="E8" s="13">
        <f>'[1]Д-1'!$AA$35</f>
        <v>673.89999999999964</v>
      </c>
      <c r="F8" s="13">
        <f>'[2]Я-1 '!$AF$9</f>
        <v>805.8</v>
      </c>
      <c r="G8" s="13">
        <f>'[2]Ф-1'!$AF$9</f>
        <v>755.2</v>
      </c>
      <c r="H8" s="13">
        <f>'[2]М-1'!$Y$9+'[2]М-1'!$Z$9</f>
        <v>651.89999999999986</v>
      </c>
      <c r="I8" s="13">
        <f>'[2]А-1'!$Y$9+'[2]А-1'!$Z$9</f>
        <v>742</v>
      </c>
    </row>
    <row r="9" spans="1:9">
      <c r="A9" s="37"/>
      <c r="B9" s="14" t="s">
        <v>12</v>
      </c>
      <c r="C9" s="12">
        <v>28742</v>
      </c>
      <c r="D9" s="11">
        <f>'[1]Я-1 '!$D$10+'[1]Я-1 '!$E$10</f>
        <v>25904.399999999987</v>
      </c>
      <c r="E9" s="13">
        <f>'[1]Д-1'!$AA$36</f>
        <v>20434.799999999988</v>
      </c>
      <c r="F9" s="13">
        <f>'[2]Я-1 '!$AF$10</f>
        <v>17831.5</v>
      </c>
      <c r="G9" s="13">
        <f>'[2]Ф-1'!$AF$10</f>
        <v>17709.5</v>
      </c>
      <c r="H9" s="13">
        <f>'[2]М-1'!$Y$10+'[2]М-1'!$Z$10</f>
        <v>16251.500000000002</v>
      </c>
      <c r="I9" s="13">
        <f>'[2]А-1'!$Y$10+'[2]А-1'!$Z$10</f>
        <v>16486.100000000002</v>
      </c>
    </row>
    <row r="10" spans="1:9">
      <c r="A10" s="37"/>
      <c r="B10" s="14" t="s">
        <v>13</v>
      </c>
      <c r="C10" s="12">
        <v>8294.9000000000015</v>
      </c>
      <c r="D10" s="11">
        <f>'[1]Я-1 '!$D$11+'[1]Я-1 '!$E$11</f>
        <v>12780.999999999998</v>
      </c>
      <c r="E10" s="13">
        <f>'[1]Д-1'!$AA$37</f>
        <v>10040.79999999999</v>
      </c>
      <c r="F10" s="13">
        <f>'[2]Я-1 '!$AF$11</f>
        <v>9910</v>
      </c>
      <c r="G10" s="13">
        <f>'[2]Ф-1'!$AF$11</f>
        <v>10256.4</v>
      </c>
      <c r="H10" s="13">
        <f>'[2]М-1'!$Y$11+'[2]М-1'!$Z$11</f>
        <v>9522.7999999999993</v>
      </c>
      <c r="I10" s="13">
        <f>'[2]А-1'!$Y$11+'[2]А-1'!$Z$11</f>
        <v>9877.1</v>
      </c>
    </row>
    <row r="11" spans="1:9">
      <c r="A11" s="37"/>
      <c r="B11" s="5" t="s">
        <v>33</v>
      </c>
      <c r="C11" s="12">
        <v>35372.509999999995</v>
      </c>
      <c r="D11" s="11">
        <f>'[1]Я-1 '!$D$12+'[1]Я-1 '!$E$12</f>
        <v>30852.269999999982</v>
      </c>
      <c r="E11" s="13">
        <f>'[1]Д-1'!$AA$38</f>
        <v>30846.32999999998</v>
      </c>
      <c r="F11" s="13">
        <f>'[2]Я-1 '!$AF$12</f>
        <v>30846.329999999998</v>
      </c>
      <c r="G11" s="13">
        <f>F11</f>
        <v>30846.329999999998</v>
      </c>
      <c r="H11" s="13">
        <f>G11</f>
        <v>30846.329999999998</v>
      </c>
      <c r="I11" s="13">
        <f>H11</f>
        <v>30846.329999999998</v>
      </c>
    </row>
    <row r="12" spans="1:9">
      <c r="A12" s="37"/>
      <c r="B12" s="5" t="s">
        <v>19</v>
      </c>
      <c r="C12" s="12">
        <v>3065.4600000000009</v>
      </c>
      <c r="D12" s="11">
        <f>'[1]Я-1 '!$D$13+'[1]Я-1 '!$E$13</f>
        <v>3977.66</v>
      </c>
      <c r="E12" s="13">
        <f>'[1]Д-1'!$AA$39</f>
        <v>6023.6200000000044</v>
      </c>
      <c r="F12" s="13">
        <f>'[2]Я-1 '!$AF$13</f>
        <v>6007.62</v>
      </c>
      <c r="G12" s="13">
        <f>'[2]Ф-1'!$AF$13</f>
        <v>6166.12</v>
      </c>
      <c r="H12" s="13">
        <f>'[2]М-1'!$Y$13+'[2]М-1'!$Z$13</f>
        <v>6515.3199999999988</v>
      </c>
      <c r="I12" s="13">
        <f>'[2]А-1'!$Y$13+'[2]А-1'!$Z$13</f>
        <v>6511.9199999999973</v>
      </c>
    </row>
    <row r="13" spans="1:9">
      <c r="A13" s="37"/>
      <c r="B13" s="14" t="s">
        <v>14</v>
      </c>
      <c r="C13" s="12">
        <v>5206</v>
      </c>
      <c r="D13" s="11">
        <f>'[1]Я-1 '!$D$14+'[1]Я-1 '!$E$14</f>
        <v>2252</v>
      </c>
      <c r="E13" s="13">
        <f>'[1]Д-1'!$AA$40</f>
        <v>2252</v>
      </c>
      <c r="F13" s="13">
        <f>'[2]Я-1 '!$AF$14</f>
        <v>2252</v>
      </c>
      <c r="G13" s="13">
        <f>'[2]Ф-1'!$AF$14</f>
        <v>2252</v>
      </c>
      <c r="H13" s="13">
        <f>'[2]Ф-1'!$AF$14</f>
        <v>2252</v>
      </c>
      <c r="I13" s="13">
        <f>'[2]Ф-1'!$AF$14</f>
        <v>2252</v>
      </c>
    </row>
    <row r="14" spans="1:9">
      <c r="A14" s="37"/>
      <c r="B14" s="14" t="s">
        <v>15</v>
      </c>
      <c r="C14" s="12">
        <v>51453.979999999996</v>
      </c>
      <c r="D14" s="11">
        <f>'[1]Я-1 '!$D$15+'[1]Я-1 '!$E$15</f>
        <v>60814.039999999986</v>
      </c>
      <c r="E14" s="13">
        <f>'[1]Д-1'!$AA$41</f>
        <v>61241.929999999978</v>
      </c>
      <c r="F14" s="13">
        <f>'[2]Я-1 '!$AF$15</f>
        <v>62198.61</v>
      </c>
      <c r="G14" s="13">
        <f>'[2]Ф-1'!$AF$15</f>
        <v>63022.929999999993</v>
      </c>
      <c r="H14" s="13">
        <f>'[2]М-1'!$Y$15+'[2]М-1'!$Z$15</f>
        <v>62552.770000000004</v>
      </c>
      <c r="I14" s="13">
        <f>'[2]А-1'!$Y$15+'[2]А-1'!$Z$15</f>
        <v>63107.55</v>
      </c>
    </row>
    <row r="15" spans="1:9">
      <c r="A15" s="37"/>
      <c r="B15" s="14" t="s">
        <v>44</v>
      </c>
      <c r="C15" s="12">
        <v>13583.470000000001</v>
      </c>
      <c r="D15" s="11">
        <f>'[1]Я-1 '!$D$16+'[1]Я-1 '!$E$16</f>
        <v>18529.73</v>
      </c>
      <c r="E15" s="13">
        <f>'[1]Д-1'!$AA$42</f>
        <v>17219.333999999995</v>
      </c>
      <c r="F15" s="13">
        <f>'[2]Я-1 '!$AF$16</f>
        <v>17219.334000000003</v>
      </c>
      <c r="G15" s="13">
        <f>F15</f>
        <v>17219.334000000003</v>
      </c>
      <c r="H15" s="13">
        <f>'[2]М-1'!$Y$16+'[2]М-1'!$Z$16</f>
        <v>17219.334000000003</v>
      </c>
      <c r="I15" s="13">
        <f>'[2]А-1'!$Y$16+'[2]А-1'!$Z$16</f>
        <v>17389.82</v>
      </c>
    </row>
    <row r="16" spans="1:9">
      <c r="A16" s="37"/>
      <c r="B16" s="22" t="s">
        <v>17</v>
      </c>
      <c r="C16" s="13">
        <v>5156</v>
      </c>
      <c r="D16" s="11">
        <f>'[1]Я-1 '!$D$17+'[1]Я-1 '!$E$17</f>
        <v>8184.8000000000011</v>
      </c>
      <c r="E16" s="13">
        <f>'[1]Д-1'!$AA$43</f>
        <v>9515.3999999999978</v>
      </c>
      <c r="F16" s="13">
        <f>'[2]Я-1 '!$AF$17</f>
        <v>9546.6</v>
      </c>
      <c r="G16" s="13">
        <f>'[2]Ф-1'!$AF$17</f>
        <v>9608.1000000000022</v>
      </c>
      <c r="H16" s="13">
        <f>'[2]М-1'!$Y$17+'[2]М-1'!$Z$17</f>
        <v>9405.7000000000007</v>
      </c>
      <c r="I16" s="13">
        <f>'[2]А-1'!$Y$17+'[2]А-1'!$Z$17</f>
        <v>9403.2000000000007</v>
      </c>
    </row>
    <row r="17" spans="1:10">
      <c r="A17" s="37"/>
      <c r="B17" s="24" t="s">
        <v>39</v>
      </c>
      <c r="C17" s="12" t="s">
        <v>8</v>
      </c>
      <c r="D17" s="11">
        <f>'[1]Я-1 '!$D$18+'[1]Я-1 '!$E$18</f>
        <v>7984.4800000000014</v>
      </c>
      <c r="E17" s="13">
        <f>'[1]Д-1'!$AA$44</f>
        <v>5118.8900000000049</v>
      </c>
      <c r="F17" s="13">
        <f>'[2]Я-1 '!$AA$46</f>
        <v>5396.79</v>
      </c>
      <c r="G17" s="13">
        <f>F17</f>
        <v>5396.79</v>
      </c>
      <c r="H17" s="13">
        <f>'[2]М-1'!$Y$18+'[2]М-1'!$Z$18</f>
        <v>5842.5599999999995</v>
      </c>
      <c r="I17" s="13">
        <f>'[2]А-1'!$Y$18+'[2]А-1'!$Z$18</f>
        <v>5999.9299999999985</v>
      </c>
    </row>
    <row r="18" spans="1:10">
      <c r="A18" s="37"/>
      <c r="B18" s="22" t="s">
        <v>22</v>
      </c>
      <c r="C18" s="12" t="s">
        <v>8</v>
      </c>
      <c r="D18" s="12" t="s">
        <v>8</v>
      </c>
      <c r="E18" s="13">
        <f>'[1]Д-1'!$AA$45</f>
        <v>804.08999999999992</v>
      </c>
      <c r="F18" s="13">
        <f>'[2]Я-1 '!$AF$19</f>
        <v>888.55000000000018</v>
      </c>
      <c r="G18" s="13">
        <f>'[2]Ф-1'!$AF$19</f>
        <v>952.21</v>
      </c>
      <c r="H18" s="13">
        <f>'[2]М-1'!$Y$19+'[2]М-1'!$Z$19</f>
        <v>1262.44</v>
      </c>
      <c r="I18" s="13">
        <f>'[2]А-1'!$Y$19+'[2]А-1'!$Z$19</f>
        <v>1514.5500000000002</v>
      </c>
    </row>
    <row r="19" spans="1:10">
      <c r="A19" s="37"/>
      <c r="B19" s="22" t="s">
        <v>23</v>
      </c>
      <c r="C19" s="12" t="s">
        <v>8</v>
      </c>
      <c r="D19" s="12" t="s">
        <v>8</v>
      </c>
      <c r="E19" s="13">
        <f>'[1]Д-1'!$AA$46</f>
        <v>5355.3780000000006</v>
      </c>
      <c r="F19" s="13">
        <f>'[2]Я-1 '!$Z$20+'[2]Я-1 '!$AA$20</f>
        <v>5447.5780000000004</v>
      </c>
      <c r="G19" s="13">
        <f>F19</f>
        <v>5447.5780000000004</v>
      </c>
      <c r="H19" s="13">
        <f>'[2]М-1'!$Y$20+'[2]М-1'!$Z$20</f>
        <v>6154.7580000000016</v>
      </c>
      <c r="I19" s="13">
        <f>'[2]А-1'!$Y$20+'[2]А-1'!$Z$20</f>
        <v>6414.4580000000024</v>
      </c>
      <c r="J19" s="29"/>
    </row>
    <row r="20" spans="1:10">
      <c r="A20" s="37"/>
      <c r="B20" s="5" t="s">
        <v>24</v>
      </c>
      <c r="C20" s="13">
        <v>38062.04</v>
      </c>
      <c r="D20" s="13">
        <v>38062.04</v>
      </c>
      <c r="E20" s="13">
        <f>[3]Свод!$P$20</f>
        <v>38062.04</v>
      </c>
      <c r="F20" s="13">
        <f t="shared" ref="F20:I23" si="1">E20</f>
        <v>38062.04</v>
      </c>
      <c r="G20" s="13">
        <f t="shared" si="1"/>
        <v>38062.04</v>
      </c>
      <c r="H20" s="13">
        <f t="shared" si="1"/>
        <v>38062.04</v>
      </c>
      <c r="I20" s="13">
        <f t="shared" si="1"/>
        <v>38062.04</v>
      </c>
    </row>
    <row r="21" spans="1:10">
      <c r="A21" s="37"/>
      <c r="B21" s="5" t="s">
        <v>26</v>
      </c>
      <c r="C21" s="12">
        <v>18048.2</v>
      </c>
      <c r="D21" s="12">
        <v>18048.2</v>
      </c>
      <c r="E21" s="13">
        <f>[3]Свод!$P$21</f>
        <v>0</v>
      </c>
      <c r="F21" s="13">
        <f t="shared" si="1"/>
        <v>0</v>
      </c>
      <c r="G21" s="13">
        <f t="shared" si="1"/>
        <v>0</v>
      </c>
      <c r="H21" s="13">
        <f t="shared" si="1"/>
        <v>0</v>
      </c>
      <c r="I21" s="13">
        <f t="shared" si="1"/>
        <v>0</v>
      </c>
    </row>
    <row r="22" spans="1:10">
      <c r="A22" s="37"/>
      <c r="B22" s="5" t="s">
        <v>28</v>
      </c>
      <c r="C22" s="12">
        <v>4156.6099999999997</v>
      </c>
      <c r="D22" s="12">
        <v>4156.6099999999997</v>
      </c>
      <c r="E22" s="13">
        <f>[3]Свод!$P$22</f>
        <v>4156.6099999999997</v>
      </c>
      <c r="F22" s="13">
        <f t="shared" si="1"/>
        <v>4156.6099999999997</v>
      </c>
      <c r="G22" s="13">
        <f t="shared" si="1"/>
        <v>4156.6099999999997</v>
      </c>
      <c r="H22" s="13">
        <f t="shared" si="1"/>
        <v>4156.6099999999997</v>
      </c>
      <c r="I22" s="13">
        <f t="shared" si="1"/>
        <v>4156.6099999999997</v>
      </c>
    </row>
    <row r="23" spans="1:10">
      <c r="A23" s="38"/>
      <c r="B23" s="14" t="s">
        <v>30</v>
      </c>
      <c r="C23" s="12">
        <v>20227.810000000001</v>
      </c>
      <c r="D23" s="11">
        <f>'[1]Я-1 '!$D$23+'[1]Я-1 '!$E$23</f>
        <v>20182.280000000002</v>
      </c>
      <c r="E23" s="13">
        <f>[3]Свод!$P$23</f>
        <v>20182.280000000002</v>
      </c>
      <c r="F23" s="13">
        <f t="shared" si="1"/>
        <v>20182.280000000002</v>
      </c>
      <c r="G23" s="13">
        <f t="shared" si="1"/>
        <v>20182.280000000002</v>
      </c>
      <c r="H23" s="13">
        <f t="shared" si="1"/>
        <v>20182.280000000002</v>
      </c>
      <c r="I23" s="13">
        <f t="shared" si="1"/>
        <v>20182.280000000002</v>
      </c>
    </row>
    <row r="24" spans="1:10" ht="28.5">
      <c r="A24" s="39" t="s">
        <v>9</v>
      </c>
      <c r="B24" s="8" t="s">
        <v>16</v>
      </c>
      <c r="C24" s="9">
        <v>190556.77</v>
      </c>
      <c r="D24" s="9">
        <f t="shared" ref="D24:E24" si="2">SUM(D25:D41)</f>
        <v>211698.71999999994</v>
      </c>
      <c r="E24" s="9">
        <f t="shared" si="2"/>
        <v>204873.5769999999</v>
      </c>
      <c r="F24" s="9">
        <f t="shared" ref="F24:G24" si="3">SUM(F25:F41)</f>
        <v>208619.18300000002</v>
      </c>
      <c r="G24" s="9">
        <f t="shared" si="3"/>
        <v>208234.193</v>
      </c>
      <c r="H24" s="9">
        <f t="shared" ref="H24:I24" si="4">SUM(H25:H41)</f>
        <v>209066.44599999997</v>
      </c>
      <c r="I24" s="9">
        <f t="shared" si="4"/>
        <v>211291.25799999997</v>
      </c>
    </row>
    <row r="25" spans="1:10">
      <c r="A25" s="39"/>
      <c r="B25" s="5" t="s">
        <v>45</v>
      </c>
      <c r="C25" s="10">
        <v>6778.8899999999994</v>
      </c>
      <c r="D25" s="10">
        <f>D7-'[4]Д-1 '!$M$8-'[4]Д-1 '!$O$8</f>
        <v>6462.91</v>
      </c>
      <c r="E25" s="13">
        <v>5598.49</v>
      </c>
      <c r="F25" s="13">
        <f>'[2]Я-1 '!$Y$36</f>
        <v>5648.6310000000003</v>
      </c>
      <c r="G25" s="13">
        <f>F25</f>
        <v>5648.6310000000003</v>
      </c>
      <c r="H25" s="13">
        <f>'[2]М-1'!$Y$8+'[2]М-1'!$Z$8-'[2]М-1'!$M$8-'[2]М-1'!$O$8</f>
        <v>5699.9940000000006</v>
      </c>
      <c r="I25" s="13">
        <f>I7-'[2]А-1'!$M$8-'[2]А-1'!$O$8</f>
        <v>5713.5599999999995</v>
      </c>
    </row>
    <row r="26" spans="1:10">
      <c r="A26" s="39"/>
      <c r="B26" s="5" t="s">
        <v>11</v>
      </c>
      <c r="C26" s="10">
        <v>106.89999999999958</v>
      </c>
      <c r="D26" s="10">
        <f>D8-'[4]Д-1 '!$M$9-'[4]Д-1 '!$O$9</f>
        <v>208.29999999999836</v>
      </c>
      <c r="E26" s="13">
        <f>'[1]Д-1'!$Y$35</f>
        <v>78.999999999999602</v>
      </c>
      <c r="F26" s="13">
        <f>'[2]Я-1 '!$Y$37</f>
        <v>106.29999999999995</v>
      </c>
      <c r="G26" s="13">
        <f>'[2]Ф-1'!$Z$38</f>
        <v>98.700000000000045</v>
      </c>
      <c r="H26" s="13">
        <f>'[2]М-1'!$Y$9+'[2]М-1'!$Z$9-'[2]М-1'!$M$9-'[2]М-1'!$O$9</f>
        <v>107.09999999999985</v>
      </c>
      <c r="I26" s="13">
        <f>I8-'[2]А-1'!$M$9-'[2]А-1'!$O$9</f>
        <v>151.39999999999998</v>
      </c>
    </row>
    <row r="27" spans="1:10">
      <c r="A27" s="39"/>
      <c r="B27" s="14" t="s">
        <v>12</v>
      </c>
      <c r="C27" s="10">
        <v>20438.400000000001</v>
      </c>
      <c r="D27" s="10">
        <f>D9-'[4]Д-1 '!$M$10-'[4]Д-1 '!$O$10</f>
        <v>17576.799999999988</v>
      </c>
      <c r="E27" s="13">
        <f>'[1]Д-1'!$Y$36</f>
        <v>14200.299999999988</v>
      </c>
      <c r="F27" s="13">
        <f>'[2]Я-1 '!$Y$38</f>
        <v>14629.6</v>
      </c>
      <c r="G27" s="13">
        <f>'[2]Ф-1'!$Z$39</f>
        <v>14419.5</v>
      </c>
      <c r="H27" s="13">
        <f>'[2]М-1'!$Y$10+'[2]М-1'!$Z$10-'[2]М-1'!$M$10-'[2]М-1'!$O$10</f>
        <v>13518.400000000001</v>
      </c>
      <c r="I27" s="13">
        <f>I9-'[2]А-1'!$M$10-'[2]А-1'!$O$10</f>
        <v>13256.7</v>
      </c>
    </row>
    <row r="28" spans="1:10">
      <c r="A28" s="39"/>
      <c r="B28" s="14" t="s">
        <v>13</v>
      </c>
      <c r="C28" s="10">
        <v>5398.2000000000016</v>
      </c>
      <c r="D28" s="10">
        <f>D10-'[4]Д-1 '!$M$11-'[4]Д-1 '!$O$11</f>
        <v>7249.5999999999985</v>
      </c>
      <c r="E28" s="13">
        <f>'[1]Д-1'!$Y$37</f>
        <v>7439.1999999999898</v>
      </c>
      <c r="F28" s="13">
        <f>'[2]Я-1 '!$Y$39</f>
        <v>7417.9</v>
      </c>
      <c r="G28" s="13">
        <f>'[2]Ф-1'!$Z$40</f>
        <v>7771.5</v>
      </c>
      <c r="H28" s="13">
        <f>'[2]М-1'!$Y$11+'[2]М-1'!$Z$11-'[2]М-1'!$M$11-'[2]М-1'!$O$11</f>
        <v>7468.9</v>
      </c>
      <c r="I28" s="13">
        <f>I10-'[2]А-1'!$M$11-'[2]А-1'!$O$11</f>
        <v>7441</v>
      </c>
    </row>
    <row r="29" spans="1:10">
      <c r="A29" s="39"/>
      <c r="B29" s="5" t="s">
        <v>33</v>
      </c>
      <c r="C29" s="10">
        <v>24287.839999999997</v>
      </c>
      <c r="D29" s="10">
        <f>D11-'[4]Д-1 '!$M$12-'[4]Д-1 '!$O$12</f>
        <v>21112.00999999998</v>
      </c>
      <c r="E29" s="13">
        <f>'[1]Д-1'!$Y$38</f>
        <v>30846.32999999998</v>
      </c>
      <c r="F29" s="13">
        <f>'[2]Я-1 '!$Y$40</f>
        <v>30846.329999999998</v>
      </c>
      <c r="G29" s="13">
        <f>'[2]Ф-1'!$Z$41</f>
        <v>30846.329999999998</v>
      </c>
      <c r="H29" s="13">
        <f>'[2]Ф-1'!$Z$41</f>
        <v>30846.329999999998</v>
      </c>
      <c r="I29" s="13">
        <f>'[2]Ф-1'!$Z$41</f>
        <v>30846.329999999998</v>
      </c>
    </row>
    <row r="30" spans="1:10">
      <c r="A30" s="39"/>
      <c r="B30" s="5" t="s">
        <v>19</v>
      </c>
      <c r="C30" s="10">
        <v>900.42000000000098</v>
      </c>
      <c r="D30" s="10">
        <f>D12-'[4]Д-1 '!$M$13-'[4]Д-1 '!$O$13</f>
        <v>1385.2599999999998</v>
      </c>
      <c r="E30" s="13">
        <f>'[1]Д-1'!$Y$39</f>
        <v>2528.9200000000046</v>
      </c>
      <c r="F30" s="13">
        <f>'[2]Я-1 '!$Y$41</f>
        <v>2698.62</v>
      </c>
      <c r="G30" s="13">
        <f>'[2]Ф-1'!$Z$42</f>
        <v>2870.12</v>
      </c>
      <c r="H30" s="13">
        <f>'[2]М-1'!$Y$13+'[2]М-1'!$Z$13-'[2]М-1'!$M$13-'[2]М-1'!$O$13</f>
        <v>3213.3199999999988</v>
      </c>
      <c r="I30" s="13">
        <f>I12-'[2]А-1'!$M$13-'[2]А-1'!$O$13</f>
        <v>3215.2199999999975</v>
      </c>
    </row>
    <row r="31" spans="1:10">
      <c r="A31" s="39"/>
      <c r="B31" s="14" t="s">
        <v>14</v>
      </c>
      <c r="C31" s="10">
        <v>5206</v>
      </c>
      <c r="D31" s="10">
        <f>D13-'[4]Д-1 '!$M$14-'[4]Д-1 '!$O$14</f>
        <v>2252</v>
      </c>
      <c r="E31" s="13">
        <f>'[1]Д-1'!$Y$40</f>
        <v>2252</v>
      </c>
      <c r="F31" s="13">
        <f>'[2]Я-1 '!$Y$42</f>
        <v>2252</v>
      </c>
      <c r="G31" s="13">
        <f>'[2]Ф-1'!$Z$43</f>
        <v>2252</v>
      </c>
      <c r="H31" s="13">
        <f>'[2]Ф-1'!$Z$43</f>
        <v>2252</v>
      </c>
      <c r="I31" s="13">
        <f>'[2]Ф-1'!$Z$43</f>
        <v>2252</v>
      </c>
    </row>
    <row r="32" spans="1:10">
      <c r="A32" s="39"/>
      <c r="B32" s="14" t="str">
        <f>B14</f>
        <v>ООО УК "ПОК и ТС"</v>
      </c>
      <c r="C32" s="10">
        <v>39082.079999999994</v>
      </c>
      <c r="D32" s="10">
        <f>D14-'[4]Д-1 '!$M$15-'[4]Д-1 '!$O$15</f>
        <v>47896.689999999988</v>
      </c>
      <c r="E32" s="13">
        <f>'[1]Д-1'!$Y$41</f>
        <v>50474.209999999977</v>
      </c>
      <c r="F32" s="13">
        <f>'[2]Я-1 '!$Y$43</f>
        <v>52420.850000000006</v>
      </c>
      <c r="G32" s="13">
        <f>'[2]Ф-1'!$Z$44</f>
        <v>51819.19999999999</v>
      </c>
      <c r="H32" s="13">
        <f>'[2]М-1'!$Y$15+'[2]М-1'!$Z$15-'[2]М-1'!$M$15-'[2]М-1'!$O$15</f>
        <v>52601.66</v>
      </c>
      <c r="I32" s="13">
        <f>I14-'[2]А-1'!$M$15-'[2]А-1'!$O$15</f>
        <v>53113.79</v>
      </c>
    </row>
    <row r="33" spans="1:10">
      <c r="A33" s="39"/>
      <c r="B33" s="14" t="s">
        <v>46</v>
      </c>
      <c r="C33" s="10">
        <v>9648.6500000000015</v>
      </c>
      <c r="D33" s="10">
        <f>D15-'[4]Д-1 '!$M$17-'[4]Д-1 '!$O$17</f>
        <v>16525.559999999998</v>
      </c>
      <c r="E33" s="13">
        <f>'[1]Д-1'!$Y$42</f>
        <v>17129.520999999997</v>
      </c>
      <c r="F33" s="13">
        <f>'[2]Я-1 '!$Y$44</f>
        <v>17016.934000000001</v>
      </c>
      <c r="G33" s="13">
        <f>F33</f>
        <v>17016.934000000001</v>
      </c>
      <c r="H33" s="13">
        <f>'[2]М-1'!$Y$16+'[2]М-1'!$Z$16-'[2]М-1'!$M$16-'[2]М-1'!$O$16</f>
        <v>17219.334000000003</v>
      </c>
      <c r="I33" s="13">
        <f>I15-'[2]А-1'!$M$16-'[2]А-1'!$O$16</f>
        <v>17389.82</v>
      </c>
    </row>
    <row r="34" spans="1:10">
      <c r="A34" s="39"/>
      <c r="B34" s="22" t="s">
        <v>17</v>
      </c>
      <c r="C34" s="13">
        <v>3331.8</v>
      </c>
      <c r="D34" s="10">
        <f>D16-'[4]Д-1 '!$M$18-'[4]Д-1 '!$O$18</f>
        <v>6445.9000000000015</v>
      </c>
      <c r="E34" s="13">
        <f>'[1]Д-1'!$Y$43</f>
        <v>7603.0999999999976</v>
      </c>
      <c r="F34" s="13">
        <f>'[2]Я-1 '!$Y$45</f>
        <v>7764.0000000000009</v>
      </c>
      <c r="G34" s="13">
        <f>'[2]Ф-1'!$Z$46</f>
        <v>7611.1000000000022</v>
      </c>
      <c r="H34" s="13">
        <f>'[2]М-1'!$Y$17+'[2]М-1'!$Z$17-'[2]М-1'!$M$17-'[2]М-1'!$O$17</f>
        <v>7849.4000000000005</v>
      </c>
      <c r="I34" s="13">
        <f>I16-'[2]А-1'!$M$17-'[2]А-1'!$O$17</f>
        <v>7901.5000000000009</v>
      </c>
    </row>
    <row r="35" spans="1:10">
      <c r="A35" s="39"/>
      <c r="B35" s="21" t="s">
        <v>40</v>
      </c>
      <c r="C35" s="12" t="s">
        <v>8</v>
      </c>
      <c r="D35" s="10">
        <f>D17-'[4]Д-1 '!$M$19-'[4]Д-1 '!$O$19</f>
        <v>4134.5600000000022</v>
      </c>
      <c r="E35" s="13">
        <f>'[1]Д-1'!$Y$44</f>
        <v>2346.710000000005</v>
      </c>
      <c r="F35" s="13">
        <f>'[2]Я-1 '!$Y$46</f>
        <v>2893.41</v>
      </c>
      <c r="G35" s="13">
        <f>F35</f>
        <v>2893.41</v>
      </c>
      <c r="H35" s="13">
        <f>'[2]М-1'!$Y$18+'[2]М-1'!$Z$18-'[2]М-1'!$M$18-'[2]М-1'!$O$18</f>
        <v>2599.4399999999996</v>
      </c>
      <c r="I35" s="13">
        <f>I17-'[2]А-1'!$M$18-'[2]А-1'!$O$18</f>
        <v>3699.6099999999988</v>
      </c>
    </row>
    <row r="36" spans="1:10">
      <c r="A36" s="39"/>
      <c r="B36" s="22" t="str">
        <f>B18</f>
        <v>ООО УК "МКД-Сервис"</v>
      </c>
      <c r="C36" s="12" t="s">
        <v>8</v>
      </c>
      <c r="D36" s="12" t="s">
        <v>8</v>
      </c>
      <c r="E36" s="13">
        <f>'[1]Д-1'!$Y$45</f>
        <v>372.3599999999999</v>
      </c>
      <c r="F36" s="13">
        <f>'[2]Я-1 '!$Y$47</f>
        <v>515.00000000000023</v>
      </c>
      <c r="G36" s="13">
        <f>'[2]Ф-1'!$Z$48</f>
        <v>577.16000000000008</v>
      </c>
      <c r="H36" s="13">
        <f>'[2]М-1'!$Y$19+'[2]М-1'!$Z$19-'[2]М-1'!$M$19-'[2]М-1'!$O$19</f>
        <v>613.58000000000004</v>
      </c>
      <c r="I36" s="13">
        <f>I18-'[2]А-1'!$M$19-'[2]А-1'!$O$19</f>
        <v>1043.8000000000002</v>
      </c>
    </row>
    <row r="37" spans="1:10">
      <c r="A37" s="39"/>
      <c r="B37" s="22" t="s">
        <v>41</v>
      </c>
      <c r="C37" s="12" t="s">
        <v>8</v>
      </c>
      <c r="D37" s="12" t="s">
        <v>8</v>
      </c>
      <c r="E37" s="13">
        <f>'[1]Д-1'!$Y$46</f>
        <v>1602.5060000000008</v>
      </c>
      <c r="F37" s="13">
        <f>'[2]Я-1 '!$Y$48</f>
        <v>2008.6780000000003</v>
      </c>
      <c r="G37" s="13">
        <f>F37</f>
        <v>2008.6780000000003</v>
      </c>
      <c r="H37" s="13">
        <f>'[2]М-1'!$Y$20+'[2]М-1'!$Z$20-'[2]М-1'!$M$20-'[2]М-1'!$O$20</f>
        <v>2676.0580000000018</v>
      </c>
      <c r="I37" s="13">
        <f>I19-'[2]А-1'!$M$20-'[2]А-1'!$O$20</f>
        <v>2865.5980000000022</v>
      </c>
      <c r="J37" s="29"/>
    </row>
    <row r="38" spans="1:10">
      <c r="A38" s="39"/>
      <c r="B38" s="5" t="s">
        <v>24</v>
      </c>
      <c r="C38" s="13">
        <v>38062.04</v>
      </c>
      <c r="D38" s="13">
        <v>38062.04</v>
      </c>
      <c r="E38" s="13">
        <f>[3]Свод!$P$38</f>
        <v>38062.04</v>
      </c>
      <c r="F38" s="13">
        <f t="shared" ref="F38:I41" si="5">E38</f>
        <v>38062.04</v>
      </c>
      <c r="G38" s="13">
        <f t="shared" si="5"/>
        <v>38062.04</v>
      </c>
      <c r="H38" s="13">
        <f t="shared" si="5"/>
        <v>38062.04</v>
      </c>
      <c r="I38" s="13">
        <f t="shared" si="5"/>
        <v>38062.04</v>
      </c>
    </row>
    <row r="39" spans="1:10">
      <c r="A39" s="39"/>
      <c r="B39" s="5" t="s">
        <v>26</v>
      </c>
      <c r="C39" s="13">
        <v>18048.2</v>
      </c>
      <c r="D39" s="13">
        <v>18048.2</v>
      </c>
      <c r="E39" s="13">
        <f>[3]Свод!$P$39</f>
        <v>0</v>
      </c>
      <c r="F39" s="13">
        <f t="shared" si="5"/>
        <v>0</v>
      </c>
      <c r="G39" s="13">
        <f t="shared" si="5"/>
        <v>0</v>
      </c>
      <c r="H39" s="13">
        <f t="shared" si="5"/>
        <v>0</v>
      </c>
      <c r="I39" s="13">
        <f t="shared" si="5"/>
        <v>0</v>
      </c>
    </row>
    <row r="40" spans="1:10">
      <c r="A40" s="39"/>
      <c r="B40" s="5" t="s">
        <v>28</v>
      </c>
      <c r="C40" s="13">
        <v>4156.6099999999997</v>
      </c>
      <c r="D40" s="13">
        <v>4156.6099999999997</v>
      </c>
      <c r="E40" s="13">
        <f>[3]Свод!$P$40</f>
        <v>4156.6099999999997</v>
      </c>
      <c r="F40" s="13">
        <f t="shared" si="5"/>
        <v>4156.6099999999997</v>
      </c>
      <c r="G40" s="13">
        <f t="shared" si="5"/>
        <v>4156.6099999999997</v>
      </c>
      <c r="H40" s="13">
        <f t="shared" si="5"/>
        <v>4156.6099999999997</v>
      </c>
      <c r="I40" s="13">
        <f t="shared" si="5"/>
        <v>4156.6099999999997</v>
      </c>
    </row>
    <row r="41" spans="1:10">
      <c r="A41" s="39"/>
      <c r="B41" s="14" t="s">
        <v>31</v>
      </c>
      <c r="C41" s="10">
        <v>15110.74</v>
      </c>
      <c r="D41" s="10">
        <v>20182.280000000002</v>
      </c>
      <c r="E41" s="13">
        <f>[3]Свод!$P$41</f>
        <v>20182.280000000002</v>
      </c>
      <c r="F41" s="13">
        <f t="shared" si="5"/>
        <v>20182.280000000002</v>
      </c>
      <c r="G41" s="13">
        <f t="shared" si="5"/>
        <v>20182.280000000002</v>
      </c>
      <c r="H41" s="13">
        <f t="shared" si="5"/>
        <v>20182.280000000002</v>
      </c>
      <c r="I41" s="13">
        <f t="shared" si="5"/>
        <v>20182.280000000002</v>
      </c>
    </row>
    <row r="42" spans="1:10">
      <c r="A42" s="15"/>
      <c r="B42" s="16"/>
    </row>
    <row r="43" spans="1:10" ht="18" customHeight="1">
      <c r="A43" s="15"/>
      <c r="B43" s="40" t="s">
        <v>21</v>
      </c>
      <c r="C43" s="40"/>
      <c r="D43" s="40"/>
      <c r="E43" s="40"/>
      <c r="F43" s="40"/>
      <c r="G43" s="40"/>
      <c r="H43" s="30"/>
      <c r="I43" s="30"/>
    </row>
    <row r="44" spans="1:10" ht="18" customHeight="1">
      <c r="B44" s="34" t="s">
        <v>25</v>
      </c>
      <c r="C44" s="34"/>
      <c r="D44" s="34"/>
      <c r="E44" s="34"/>
      <c r="F44" s="34"/>
      <c r="G44" s="34"/>
      <c r="H44" s="32"/>
      <c r="I44" s="32"/>
    </row>
    <row r="45" spans="1:10" ht="18" customHeight="1">
      <c r="A45" s="20"/>
      <c r="B45" s="34" t="s">
        <v>27</v>
      </c>
      <c r="C45" s="34"/>
      <c r="D45" s="34"/>
      <c r="E45" s="34"/>
      <c r="F45" s="34"/>
      <c r="G45" s="34"/>
      <c r="H45" s="32"/>
      <c r="I45" s="32"/>
    </row>
    <row r="46" spans="1:10" ht="18" customHeight="1">
      <c r="A46" s="20"/>
      <c r="B46" s="34" t="s">
        <v>29</v>
      </c>
      <c r="C46" s="34"/>
      <c r="D46" s="34"/>
      <c r="E46" s="34"/>
      <c r="F46" s="34"/>
      <c r="G46" s="34"/>
      <c r="H46" s="32"/>
      <c r="I46" s="32"/>
    </row>
    <row r="47" spans="1:10" ht="18" customHeight="1">
      <c r="A47" s="20"/>
      <c r="B47" s="34" t="s">
        <v>32</v>
      </c>
      <c r="C47" s="34"/>
      <c r="D47" s="34"/>
      <c r="E47" s="34"/>
      <c r="F47" s="34"/>
      <c r="G47" s="34"/>
      <c r="H47" s="32"/>
      <c r="I47" s="32"/>
    </row>
    <row r="48" spans="1:10" ht="18" customHeight="1">
      <c r="A48" s="20"/>
      <c r="B48" s="34" t="s">
        <v>34</v>
      </c>
      <c r="C48" s="34"/>
      <c r="D48" s="34"/>
      <c r="E48" s="34"/>
      <c r="F48" s="34"/>
      <c r="G48" s="34"/>
      <c r="H48" s="32"/>
      <c r="I48" s="32"/>
    </row>
    <row r="49" spans="1:9" ht="39" customHeight="1">
      <c r="A49"/>
      <c r="B49" s="34" t="s">
        <v>47</v>
      </c>
      <c r="C49" s="34"/>
      <c r="D49" s="34"/>
      <c r="E49" s="34"/>
      <c r="F49" s="34"/>
      <c r="G49" s="34"/>
      <c r="H49" s="32"/>
      <c r="I49" s="32"/>
    </row>
    <row r="50" spans="1:9" ht="18" customHeight="1">
      <c r="A50"/>
      <c r="B50" s="33"/>
      <c r="C50" s="33"/>
      <c r="D50" s="33"/>
      <c r="E50" s="33"/>
      <c r="F50" s="33"/>
      <c r="G50" s="33"/>
      <c r="H50" s="32"/>
      <c r="I50" s="32"/>
    </row>
    <row r="51" spans="1:9" ht="18" customHeight="1">
      <c r="B51" s="33"/>
      <c r="C51" s="33"/>
      <c r="D51" s="33"/>
      <c r="E51" s="33"/>
      <c r="F51" s="33"/>
      <c r="G51" s="33"/>
      <c r="H51" s="32"/>
      <c r="I51" s="32"/>
    </row>
    <row r="52" spans="1:9" ht="18" customHeight="1">
      <c r="B52" s="33"/>
      <c r="C52" s="33"/>
      <c r="D52" s="33"/>
      <c r="E52" s="33"/>
      <c r="F52" s="33"/>
      <c r="G52" s="33"/>
      <c r="H52" s="32"/>
      <c r="I52" s="32"/>
    </row>
  </sheetData>
  <mergeCells count="13">
    <mergeCell ref="B45:G45"/>
    <mergeCell ref="A1:F1"/>
    <mergeCell ref="A6:A23"/>
    <mergeCell ref="A24:A41"/>
    <mergeCell ref="B43:G43"/>
    <mergeCell ref="B44:G44"/>
    <mergeCell ref="B51:G51"/>
    <mergeCell ref="B52:G52"/>
    <mergeCell ref="B46:G46"/>
    <mergeCell ref="B47:G47"/>
    <mergeCell ref="B48:G48"/>
    <mergeCell ref="B49:G49"/>
    <mergeCell ref="B50:G50"/>
  </mergeCells>
  <printOptions horizontalCentered="1"/>
  <pageMargins left="0.15748031496062992" right="0.15748031496062992" top="0.15748031496062992" bottom="0.19685039370078741" header="0.15748031496062992" footer="0.15748031496062992"/>
  <pageSetup paperSize="9" scale="51" orientation="landscape" r:id="rId1"/>
  <headerFooter alignWithMargins="0"/>
  <ignoredErrors>
    <ignoredError sqref="G16 G18 G24:G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Company>Адм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Ekonom2</dc:creator>
  <cp:lastModifiedBy>Kultur2</cp:lastModifiedBy>
  <cp:lastPrinted>2020-06-10T12:45:38Z</cp:lastPrinted>
  <dcterms:created xsi:type="dcterms:W3CDTF">2016-01-21T13:48:40Z</dcterms:created>
  <dcterms:modified xsi:type="dcterms:W3CDTF">2020-06-18T06:58:07Z</dcterms:modified>
</cp:coreProperties>
</file>