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781"/>
  </bookViews>
  <sheets>
    <sheet name="свод.отч. за 2017" sheetId="28" r:id="rId1"/>
    <sheet name="Создание условий для экон.разв" sheetId="14" r:id="rId2"/>
    <sheet name="молодежь" sheetId="19" r:id="rId3"/>
    <sheet name="местное самоупр." sheetId="18" r:id="rId4"/>
    <sheet name="Финансы" sheetId="16" r:id="rId5"/>
    <sheet name="Благоустройство" sheetId="20" r:id="rId6"/>
    <sheet name="комфортное жилье" sheetId="21" r:id="rId7"/>
    <sheet name="УГХ" sheetId="22" r:id="rId8"/>
    <sheet name="Энергосбережение" sheetId="23" r:id="rId9"/>
    <sheet name="развитие трансп.системы" sheetId="24" r:id="rId10"/>
    <sheet name="Поддержка обществ.иниц." sheetId="27" r:id="rId11"/>
  </sheets>
  <externalReferences>
    <externalReference r:id="rId12"/>
  </externalReferences>
  <definedNames>
    <definedName name="_xlnm._FilterDatabase" localSheetId="4" hidden="1">Финансы!$A$9:$S$9</definedName>
    <definedName name="_xlnm.Print_Titles" localSheetId="1">'Создание условий для экон.разв'!$6:$9</definedName>
    <definedName name="_xlnm.Print_Titles" localSheetId="4">Финансы!$9:$13</definedName>
    <definedName name="_xlnm.Print_Area" localSheetId="5">Благоустройство!$A$1:$R$64</definedName>
    <definedName name="_xlnm.Print_Area" localSheetId="6">'комфортное жилье'!$A$1:$P$27</definedName>
    <definedName name="_xlnm.Print_Area" localSheetId="3">'местное самоупр.'!$A$1:$R$46</definedName>
    <definedName name="_xlnm.Print_Area" localSheetId="9">'развитие трансп.системы'!$A$1:$R$24</definedName>
    <definedName name="_xlnm.Print_Area" localSheetId="7">УГХ!$A$1:$R$25</definedName>
    <definedName name="_xlnm.Print_Area" localSheetId="4">Финансы!$A$1:$Q$37</definedName>
  </definedNames>
  <calcPr calcId="125725" fullPrecision="0"/>
</workbook>
</file>

<file path=xl/calcChain.xml><?xml version="1.0" encoding="utf-8"?>
<calcChain xmlns="http://schemas.openxmlformats.org/spreadsheetml/2006/main">
  <c r="S24" i="24"/>
  <c r="T10" i="18"/>
  <c r="S10"/>
  <c r="C28" i="28" l="1"/>
  <c r="E15" i="27"/>
  <c r="E14"/>
  <c r="E13"/>
  <c r="E12"/>
  <c r="N15"/>
  <c r="N14"/>
  <c r="N13"/>
  <c r="N12"/>
  <c r="L20" i="28" l="1"/>
  <c r="N23" i="24"/>
  <c r="N24" s="1"/>
  <c r="D23"/>
  <c r="F23" s="1"/>
  <c r="N22"/>
  <c r="F22"/>
  <c r="D22"/>
  <c r="M22" s="1"/>
  <c r="O22" s="1"/>
  <c r="O21"/>
  <c r="L21"/>
  <c r="F21"/>
  <c r="O20"/>
  <c r="L20"/>
  <c r="D20"/>
  <c r="F20" s="1"/>
  <c r="O19"/>
  <c r="N19"/>
  <c r="M19"/>
  <c r="F19"/>
  <c r="O18"/>
  <c r="N18"/>
  <c r="M18"/>
  <c r="L18"/>
  <c r="K18"/>
  <c r="K24" s="1"/>
  <c r="L24" s="1"/>
  <c r="J18"/>
  <c r="J24" s="1"/>
  <c r="E18"/>
  <c r="C18"/>
  <c r="C28" s="1"/>
  <c r="O17"/>
  <c r="L17"/>
  <c r="F17"/>
  <c r="E17"/>
  <c r="D17"/>
  <c r="C17"/>
  <c r="E16"/>
  <c r="E15" s="1"/>
  <c r="N15"/>
  <c r="M15"/>
  <c r="K15"/>
  <c r="J15"/>
  <c r="I15"/>
  <c r="H15"/>
  <c r="G15"/>
  <c r="D15"/>
  <c r="C15"/>
  <c r="M14"/>
  <c r="M12" s="1"/>
  <c r="O12" s="1"/>
  <c r="D14"/>
  <c r="O13"/>
  <c r="D13"/>
  <c r="F13" s="1"/>
  <c r="N12"/>
  <c r="L12"/>
  <c r="K12"/>
  <c r="J12"/>
  <c r="I12"/>
  <c r="H12"/>
  <c r="G12"/>
  <c r="E12"/>
  <c r="C12"/>
  <c r="K10"/>
  <c r="N10" s="1"/>
  <c r="Q10" s="1"/>
  <c r="H10"/>
  <c r="G10"/>
  <c r="J10" s="1"/>
  <c r="M10" s="1"/>
  <c r="P10" s="1"/>
  <c r="F18" l="1"/>
  <c r="M23"/>
  <c r="D18"/>
  <c r="E24"/>
  <c r="D12"/>
  <c r="D24" s="1"/>
  <c r="C24"/>
  <c r="F24" l="1"/>
  <c r="E29"/>
  <c r="M24"/>
  <c r="O23"/>
  <c r="O19" i="28"/>
  <c r="R19"/>
  <c r="Q15" i="23"/>
  <c r="P15"/>
  <c r="O15"/>
  <c r="N15"/>
  <c r="M15"/>
  <c r="L15"/>
  <c r="J15"/>
  <c r="K15" s="1"/>
  <c r="I15"/>
  <c r="C15"/>
  <c r="B15"/>
  <c r="Q14"/>
  <c r="N14"/>
  <c r="K14"/>
  <c r="E14"/>
  <c r="D14"/>
  <c r="D15" s="1"/>
  <c r="C14"/>
  <c r="J12"/>
  <c r="M12" s="1"/>
  <c r="P12" s="1"/>
  <c r="I12"/>
  <c r="L12" s="1"/>
  <c r="O12" s="1"/>
  <c r="G12"/>
  <c r="F12"/>
  <c r="C47" i="22"/>
  <c r="C45"/>
  <c r="B45"/>
  <c r="B47" s="1"/>
  <c r="H32"/>
  <c r="R25"/>
  <c r="Q25"/>
  <c r="P25"/>
  <c r="K25"/>
  <c r="J25"/>
  <c r="I25"/>
  <c r="H25"/>
  <c r="G25"/>
  <c r="C25"/>
  <c r="N24"/>
  <c r="M24"/>
  <c r="O24" s="1"/>
  <c r="F24"/>
  <c r="D24"/>
  <c r="N23"/>
  <c r="O23" s="1"/>
  <c r="M23"/>
  <c r="F23"/>
  <c r="D23"/>
  <c r="T22"/>
  <c r="E22"/>
  <c r="F22" s="1"/>
  <c r="D22"/>
  <c r="M22" s="1"/>
  <c r="C22"/>
  <c r="N21"/>
  <c r="D21"/>
  <c r="F21" s="1"/>
  <c r="O20"/>
  <c r="N20"/>
  <c r="M20"/>
  <c r="E20"/>
  <c r="F20" s="1"/>
  <c r="D20"/>
  <c r="N19"/>
  <c r="O19" s="1"/>
  <c r="M19"/>
  <c r="D19" s="1"/>
  <c r="C19"/>
  <c r="N18"/>
  <c r="M18"/>
  <c r="D18" s="1"/>
  <c r="F18" s="1"/>
  <c r="E18"/>
  <c r="C18"/>
  <c r="N17"/>
  <c r="D17"/>
  <c r="F17" s="1"/>
  <c r="N16"/>
  <c r="M16"/>
  <c r="O16" s="1"/>
  <c r="F16"/>
  <c r="D16"/>
  <c r="N15"/>
  <c r="O15" s="1"/>
  <c r="M15"/>
  <c r="D15" s="1"/>
  <c r="E14"/>
  <c r="F14" s="1"/>
  <c r="D14"/>
  <c r="D25" s="1"/>
  <c r="C14"/>
  <c r="K12"/>
  <c r="N12" s="1"/>
  <c r="Q12" s="1"/>
  <c r="J12"/>
  <c r="M12" s="1"/>
  <c r="P12" s="1"/>
  <c r="H12"/>
  <c r="G12"/>
  <c r="S25" i="24" l="1"/>
  <c r="O24"/>
  <c r="E15" i="23"/>
  <c r="N14" i="22"/>
  <c r="O18"/>
  <c r="M21"/>
  <c r="O21" s="1"/>
  <c r="N22"/>
  <c r="O22" s="1"/>
  <c r="M14"/>
  <c r="M25" s="1"/>
  <c r="E15"/>
  <c r="F15" s="1"/>
  <c r="M17"/>
  <c r="O17" s="1"/>
  <c r="E19"/>
  <c r="F19" s="1"/>
  <c r="E25"/>
  <c r="E30" l="1"/>
  <c r="F25"/>
  <c r="N25"/>
  <c r="O25" s="1"/>
  <c r="O14"/>
  <c r="L13" i="28" l="1"/>
  <c r="L17"/>
  <c r="L16"/>
  <c r="L15"/>
  <c r="S30" i="21"/>
  <c r="R30"/>
  <c r="Q30"/>
  <c r="P30"/>
  <c r="R26"/>
  <c r="R31" s="1"/>
  <c r="Q26"/>
  <c r="Q31" s="1"/>
  <c r="P26"/>
  <c r="P31" s="1"/>
  <c r="J26"/>
  <c r="N25"/>
  <c r="D25"/>
  <c r="F25" s="1"/>
  <c r="N24"/>
  <c r="F24"/>
  <c r="D24"/>
  <c r="M24" s="1"/>
  <c r="O24" s="1"/>
  <c r="N23"/>
  <c r="O23" s="1"/>
  <c r="M23"/>
  <c r="F23"/>
  <c r="D23"/>
  <c r="N22"/>
  <c r="K22"/>
  <c r="J22"/>
  <c r="I22"/>
  <c r="I30" s="1"/>
  <c r="H22"/>
  <c r="G22"/>
  <c r="E22"/>
  <c r="C22"/>
  <c r="O21"/>
  <c r="L21"/>
  <c r="F21"/>
  <c r="D21"/>
  <c r="N20"/>
  <c r="O20" s="1"/>
  <c r="M20"/>
  <c r="K20"/>
  <c r="J20"/>
  <c r="H20"/>
  <c r="G20"/>
  <c r="E20"/>
  <c r="F20" s="1"/>
  <c r="D20"/>
  <c r="C20"/>
  <c r="O19"/>
  <c r="L19"/>
  <c r="F19"/>
  <c r="D19"/>
  <c r="N18"/>
  <c r="O18" s="1"/>
  <c r="M18"/>
  <c r="M17" s="1"/>
  <c r="O17" s="1"/>
  <c r="F18"/>
  <c r="D18"/>
  <c r="B18"/>
  <c r="N17"/>
  <c r="K17"/>
  <c r="L17" s="1"/>
  <c r="L30" s="1"/>
  <c r="L31" s="1"/>
  <c r="J17"/>
  <c r="E17"/>
  <c r="F17" s="1"/>
  <c r="D17"/>
  <c r="C17"/>
  <c r="O16"/>
  <c r="L16"/>
  <c r="F16"/>
  <c r="D16"/>
  <c r="E15"/>
  <c r="E14"/>
  <c r="E13" s="1"/>
  <c r="D14"/>
  <c r="M14" s="1"/>
  <c r="M13" s="1"/>
  <c r="N13"/>
  <c r="K13"/>
  <c r="K26" s="1"/>
  <c r="J13"/>
  <c r="J30" s="1"/>
  <c r="H13"/>
  <c r="H26" s="1"/>
  <c r="G13"/>
  <c r="G26" s="1"/>
  <c r="D13"/>
  <c r="C13"/>
  <c r="C26" s="1"/>
  <c r="H11"/>
  <c r="K11" s="1"/>
  <c r="N11" s="1"/>
  <c r="Q11" s="1"/>
  <c r="G11"/>
  <c r="J11" s="1"/>
  <c r="M11" s="1"/>
  <c r="P11" s="1"/>
  <c r="E30" l="1"/>
  <c r="F13"/>
  <c r="E26"/>
  <c r="K31"/>
  <c r="C31"/>
  <c r="O13"/>
  <c r="H30"/>
  <c r="H31" s="1"/>
  <c r="D22"/>
  <c r="D30" s="1"/>
  <c r="I26"/>
  <c r="I31" s="1"/>
  <c r="N26"/>
  <c r="C30"/>
  <c r="G30"/>
  <c r="G31" s="1"/>
  <c r="K30"/>
  <c r="J31"/>
  <c r="T13"/>
  <c r="M25"/>
  <c r="O25" s="1"/>
  <c r="N30"/>
  <c r="F26" l="1"/>
  <c r="E31"/>
  <c r="E28"/>
  <c r="N31"/>
  <c r="D26"/>
  <c r="D31" s="1"/>
  <c r="F22"/>
  <c r="M22"/>
  <c r="T26"/>
  <c r="F30"/>
  <c r="M26" l="1"/>
  <c r="M30"/>
  <c r="O22"/>
  <c r="O30" s="1"/>
  <c r="F31"/>
  <c r="M31" l="1"/>
  <c r="S26"/>
  <c r="S31" s="1"/>
  <c r="O26"/>
  <c r="O31" s="1"/>
  <c r="D63" i="20" l="1"/>
  <c r="L63"/>
  <c r="C63"/>
  <c r="O62"/>
  <c r="L62"/>
  <c r="E62"/>
  <c r="F62" s="1"/>
  <c r="D62"/>
  <c r="D61" s="1"/>
  <c r="N61"/>
  <c r="M61"/>
  <c r="O61" s="1"/>
  <c r="L61"/>
  <c r="K61"/>
  <c r="K63" s="1"/>
  <c r="J61"/>
  <c r="C61"/>
  <c r="O60"/>
  <c r="L60"/>
  <c r="E60"/>
  <c r="D60"/>
  <c r="F60" s="1"/>
  <c r="O59"/>
  <c r="L59"/>
  <c r="E59"/>
  <c r="F59" s="1"/>
  <c r="O58"/>
  <c r="N58"/>
  <c r="M58"/>
  <c r="L58"/>
  <c r="K58"/>
  <c r="J58"/>
  <c r="E58"/>
  <c r="F58" s="1"/>
  <c r="D58"/>
  <c r="C58"/>
  <c r="O57"/>
  <c r="L57"/>
  <c r="F57"/>
  <c r="E57"/>
  <c r="E56" s="1"/>
  <c r="F56" s="1"/>
  <c r="D57"/>
  <c r="O56"/>
  <c r="N56"/>
  <c r="M56"/>
  <c r="K56"/>
  <c r="L56" s="1"/>
  <c r="J56"/>
  <c r="D56"/>
  <c r="C56"/>
  <c r="F55"/>
  <c r="D55"/>
  <c r="M55" s="1"/>
  <c r="O55" s="1"/>
  <c r="F54"/>
  <c r="D54"/>
  <c r="M54" s="1"/>
  <c r="O54" s="1"/>
  <c r="F53"/>
  <c r="D53"/>
  <c r="M53" s="1"/>
  <c r="O53" s="1"/>
  <c r="F52"/>
  <c r="D52"/>
  <c r="M52" s="1"/>
  <c r="O52" s="1"/>
  <c r="F51"/>
  <c r="D51"/>
  <c r="M51" s="1"/>
  <c r="O51" s="1"/>
  <c r="F50"/>
  <c r="D50"/>
  <c r="M50" s="1"/>
  <c r="O50" s="1"/>
  <c r="O49"/>
  <c r="L49"/>
  <c r="F49"/>
  <c r="D49"/>
  <c r="O48"/>
  <c r="L48"/>
  <c r="F48"/>
  <c r="D48"/>
  <c r="O47"/>
  <c r="L47"/>
  <c r="F47"/>
  <c r="E47"/>
  <c r="D47"/>
  <c r="O46"/>
  <c r="L46"/>
  <c r="F46"/>
  <c r="E46"/>
  <c r="D46"/>
  <c r="O45"/>
  <c r="L45"/>
  <c r="E45"/>
  <c r="D45"/>
  <c r="F45" s="1"/>
  <c r="O44"/>
  <c r="L44"/>
  <c r="E44"/>
  <c r="F44" s="1"/>
  <c r="D44"/>
  <c r="F43"/>
  <c r="D43"/>
  <c r="M43" s="1"/>
  <c r="O43" s="1"/>
  <c r="O42"/>
  <c r="M42"/>
  <c r="F42"/>
  <c r="D42"/>
  <c r="N41"/>
  <c r="M41"/>
  <c r="O41" s="1"/>
  <c r="F41"/>
  <c r="D41"/>
  <c r="N40"/>
  <c r="O40" s="1"/>
  <c r="M40"/>
  <c r="F40"/>
  <c r="D40"/>
  <c r="N39"/>
  <c r="D39"/>
  <c r="F39" s="1"/>
  <c r="N38"/>
  <c r="F38"/>
  <c r="D38"/>
  <c r="M38" s="1"/>
  <c r="P37"/>
  <c r="P63" s="1"/>
  <c r="N37"/>
  <c r="K37"/>
  <c r="J37"/>
  <c r="L37" s="1"/>
  <c r="C37"/>
  <c r="O36"/>
  <c r="L36"/>
  <c r="E36"/>
  <c r="D36"/>
  <c r="F36" s="1"/>
  <c r="O35"/>
  <c r="L35"/>
  <c r="E35"/>
  <c r="F35" s="1"/>
  <c r="D35"/>
  <c r="O34"/>
  <c r="L34"/>
  <c r="F34"/>
  <c r="E34"/>
  <c r="E32" s="1"/>
  <c r="F32" s="1"/>
  <c r="D34"/>
  <c r="N33"/>
  <c r="L33"/>
  <c r="D33"/>
  <c r="F33" s="1"/>
  <c r="L32"/>
  <c r="K32"/>
  <c r="J32"/>
  <c r="I32"/>
  <c r="H32"/>
  <c r="G32"/>
  <c r="D32"/>
  <c r="C32"/>
  <c r="N31"/>
  <c r="M31"/>
  <c r="O31" s="1"/>
  <c r="F31"/>
  <c r="N30"/>
  <c r="M30"/>
  <c r="O30" s="1"/>
  <c r="F30"/>
  <c r="D30"/>
  <c r="N29"/>
  <c r="E29"/>
  <c r="D29"/>
  <c r="F29" s="1"/>
  <c r="C29"/>
  <c r="M28"/>
  <c r="F28"/>
  <c r="E28"/>
  <c r="N28" s="1"/>
  <c r="O28" s="1"/>
  <c r="D28"/>
  <c r="E27"/>
  <c r="F27" s="1"/>
  <c r="D27"/>
  <c r="M27" s="1"/>
  <c r="M26"/>
  <c r="F26"/>
  <c r="E26"/>
  <c r="N26" s="1"/>
  <c r="O26" s="1"/>
  <c r="D26"/>
  <c r="E25"/>
  <c r="F25" s="1"/>
  <c r="D25"/>
  <c r="M25" s="1"/>
  <c r="M24"/>
  <c r="F24"/>
  <c r="E24"/>
  <c r="N24" s="1"/>
  <c r="O24" s="1"/>
  <c r="D24"/>
  <c r="E23"/>
  <c r="F23" s="1"/>
  <c r="D23"/>
  <c r="M23" s="1"/>
  <c r="M22"/>
  <c r="F22"/>
  <c r="E22"/>
  <c r="N22" s="1"/>
  <c r="O22" s="1"/>
  <c r="D22"/>
  <c r="E21"/>
  <c r="F21" s="1"/>
  <c r="D21"/>
  <c r="M21" s="1"/>
  <c r="M20"/>
  <c r="F20"/>
  <c r="E20"/>
  <c r="N20" s="1"/>
  <c r="O20" s="1"/>
  <c r="D20"/>
  <c r="N19"/>
  <c r="M19"/>
  <c r="E19"/>
  <c r="D19"/>
  <c r="E18"/>
  <c r="F18" s="1"/>
  <c r="D18"/>
  <c r="M18" s="1"/>
  <c r="M17"/>
  <c r="F17"/>
  <c r="E17"/>
  <c r="N17" s="1"/>
  <c r="O17" s="1"/>
  <c r="D17"/>
  <c r="O16"/>
  <c r="F16"/>
  <c r="D16"/>
  <c r="O15"/>
  <c r="F15"/>
  <c r="D15"/>
  <c r="O14"/>
  <c r="D14"/>
  <c r="F14" s="1"/>
  <c r="O13"/>
  <c r="F13"/>
  <c r="D13"/>
  <c r="O12"/>
  <c r="F12"/>
  <c r="D12"/>
  <c r="M11"/>
  <c r="M10" s="1"/>
  <c r="D11"/>
  <c r="E11" s="1"/>
  <c r="L10"/>
  <c r="K10"/>
  <c r="J10"/>
  <c r="I10"/>
  <c r="H10"/>
  <c r="G10"/>
  <c r="D10"/>
  <c r="C10"/>
  <c r="H8"/>
  <c r="K8" s="1"/>
  <c r="N8" s="1"/>
  <c r="Q8" s="1"/>
  <c r="G8"/>
  <c r="J8" s="1"/>
  <c r="M8" s="1"/>
  <c r="P8" s="1"/>
  <c r="E34" i="18"/>
  <c r="E27"/>
  <c r="R34"/>
  <c r="G45"/>
  <c r="F45"/>
  <c r="E45"/>
  <c r="D45"/>
  <c r="R45"/>
  <c r="R40"/>
  <c r="G33"/>
  <c r="F33"/>
  <c r="E33"/>
  <c r="D33"/>
  <c r="R33"/>
  <c r="R18"/>
  <c r="F18"/>
  <c r="E18"/>
  <c r="D18"/>
  <c r="R23"/>
  <c r="F23"/>
  <c r="E23"/>
  <c r="D23"/>
  <c r="D22"/>
  <c r="R22"/>
  <c r="D24" i="28"/>
  <c r="C22"/>
  <c r="M22"/>
  <c r="N22"/>
  <c r="E30" i="19"/>
  <c r="F26"/>
  <c r="G26"/>
  <c r="H28"/>
  <c r="H27"/>
  <c r="D27"/>
  <c r="E27" s="1"/>
  <c r="C27"/>
  <c r="F22"/>
  <c r="G22"/>
  <c r="G15"/>
  <c r="F15"/>
  <c r="D17"/>
  <c r="C17"/>
  <c r="D16"/>
  <c r="C16"/>
  <c r="B15"/>
  <c r="E10" i="20" l="1"/>
  <c r="F10" s="1"/>
  <c r="F11"/>
  <c r="N11"/>
  <c r="O29"/>
  <c r="O38"/>
  <c r="J63"/>
  <c r="N23"/>
  <c r="O23" s="1"/>
  <c r="N27"/>
  <c r="O27" s="1"/>
  <c r="M29"/>
  <c r="E37"/>
  <c r="N32"/>
  <c r="D37"/>
  <c r="M39"/>
  <c r="O39" s="1"/>
  <c r="N18"/>
  <c r="O18" s="1"/>
  <c r="N21"/>
  <c r="O21" s="1"/>
  <c r="N25"/>
  <c r="O25" s="1"/>
  <c r="M33"/>
  <c r="M32" s="1"/>
  <c r="E61"/>
  <c r="G18" i="18"/>
  <c r="E21" i="14"/>
  <c r="E23"/>
  <c r="E22"/>
  <c r="N21"/>
  <c r="N23"/>
  <c r="N22"/>
  <c r="E19"/>
  <c r="N19"/>
  <c r="E17"/>
  <c r="E18"/>
  <c r="N17"/>
  <c r="N18"/>
  <c r="E11"/>
  <c r="N11"/>
  <c r="N12"/>
  <c r="E12"/>
  <c r="F61" i="20" l="1"/>
  <c r="E63"/>
  <c r="F63" s="1"/>
  <c r="O11"/>
  <c r="N10"/>
  <c r="O32"/>
  <c r="O33"/>
  <c r="M37"/>
  <c r="O37" s="1"/>
  <c r="H28" i="28"/>
  <c r="G28"/>
  <c r="O27"/>
  <c r="L27"/>
  <c r="E27"/>
  <c r="D27"/>
  <c r="O26"/>
  <c r="E26"/>
  <c r="D26"/>
  <c r="O25"/>
  <c r="E25"/>
  <c r="D25"/>
  <c r="O24"/>
  <c r="O22" s="1"/>
  <c r="F24"/>
  <c r="F22" s="1"/>
  <c r="E24"/>
  <c r="R22"/>
  <c r="Q22"/>
  <c r="Q28" s="1"/>
  <c r="P22"/>
  <c r="L22"/>
  <c r="K22"/>
  <c r="J22"/>
  <c r="I22"/>
  <c r="H22"/>
  <c r="G22"/>
  <c r="E22"/>
  <c r="D22"/>
  <c r="O21"/>
  <c r="E21"/>
  <c r="D21"/>
  <c r="O20"/>
  <c r="E20"/>
  <c r="D20"/>
  <c r="L19"/>
  <c r="E19"/>
  <c r="D19"/>
  <c r="O18"/>
  <c r="F18"/>
  <c r="E18"/>
  <c r="D18"/>
  <c r="O17"/>
  <c r="F17"/>
  <c r="E17"/>
  <c r="D17"/>
  <c r="O16"/>
  <c r="F16"/>
  <c r="E16"/>
  <c r="D16"/>
  <c r="O15"/>
  <c r="E15"/>
  <c r="E13" s="1"/>
  <c r="D15"/>
  <c r="Q13"/>
  <c r="P13"/>
  <c r="P28" s="1"/>
  <c r="N13"/>
  <c r="N28" s="1"/>
  <c r="M13"/>
  <c r="K13"/>
  <c r="K28" s="1"/>
  <c r="J13"/>
  <c r="J28" s="1"/>
  <c r="H13"/>
  <c r="G13"/>
  <c r="D13"/>
  <c r="C13"/>
  <c r="O12"/>
  <c r="E12"/>
  <c r="D12"/>
  <c r="O11"/>
  <c r="F11"/>
  <c r="Q9"/>
  <c r="P9"/>
  <c r="F25" l="1"/>
  <c r="F20"/>
  <c r="F19"/>
  <c r="F26"/>
  <c r="O13"/>
  <c r="M28"/>
  <c r="O28" s="1"/>
  <c r="E28"/>
  <c r="F13"/>
  <c r="F15"/>
  <c r="F21"/>
  <c r="L28"/>
  <c r="O10" i="20"/>
  <c r="N63"/>
  <c r="O63" s="1"/>
  <c r="M63"/>
  <c r="F27" i="28"/>
  <c r="D28"/>
  <c r="F12"/>
  <c r="F28" l="1"/>
  <c r="B30" i="19" l="1"/>
  <c r="G30"/>
  <c r="F30"/>
  <c r="H30" s="1"/>
  <c r="D30"/>
  <c r="H29"/>
  <c r="H24"/>
  <c r="D24"/>
  <c r="C24"/>
  <c r="H26"/>
  <c r="H25"/>
  <c r="H23"/>
  <c r="H22"/>
  <c r="D29"/>
  <c r="C29"/>
  <c r="D28"/>
  <c r="C28"/>
  <c r="D26"/>
  <c r="C26"/>
  <c r="D25"/>
  <c r="C25"/>
  <c r="D23"/>
  <c r="C23"/>
  <c r="E23" s="1"/>
  <c r="D22"/>
  <c r="C22"/>
  <c r="D21"/>
  <c r="C21"/>
  <c r="D20"/>
  <c r="C20"/>
  <c r="D18"/>
  <c r="E18" s="1"/>
  <c r="C18"/>
  <c r="D15"/>
  <c r="C15"/>
  <c r="D14"/>
  <c r="E14" s="1"/>
  <c r="C14"/>
  <c r="D13"/>
  <c r="C13"/>
  <c r="E13" s="1"/>
  <c r="E12"/>
  <c r="D12"/>
  <c r="C12"/>
  <c r="N11" i="27"/>
  <c r="M16"/>
  <c r="L16"/>
  <c r="D16"/>
  <c r="E11"/>
  <c r="C16"/>
  <c r="B16"/>
  <c r="G9"/>
  <c r="J9" s="1"/>
  <c r="M9" s="1"/>
  <c r="P9" s="1"/>
  <c r="F9"/>
  <c r="I9" s="1"/>
  <c r="L9" s="1"/>
  <c r="O9" s="1"/>
  <c r="N16" l="1"/>
  <c r="C30" i="19"/>
  <c r="E26"/>
  <c r="E29"/>
  <c r="E28"/>
  <c r="E25"/>
  <c r="E24"/>
  <c r="E22"/>
  <c r="E16" i="27"/>
  <c r="E12" i="18" l="1"/>
  <c r="O39"/>
  <c r="F44"/>
  <c r="E44"/>
  <c r="F43"/>
  <c r="E43"/>
  <c r="F42"/>
  <c r="E42"/>
  <c r="F41"/>
  <c r="E41"/>
  <c r="F40"/>
  <c r="E40"/>
  <c r="F39"/>
  <c r="E39"/>
  <c r="G39" s="1"/>
  <c r="F38"/>
  <c r="E38"/>
  <c r="F37"/>
  <c r="E37"/>
  <c r="F36"/>
  <c r="E36"/>
  <c r="F35"/>
  <c r="E35"/>
  <c r="F32"/>
  <c r="E32"/>
  <c r="F31"/>
  <c r="E31"/>
  <c r="F30"/>
  <c r="E30"/>
  <c r="F29"/>
  <c r="E29"/>
  <c r="F28"/>
  <c r="E28"/>
  <c r="F27"/>
  <c r="F26"/>
  <c r="E26"/>
  <c r="F25"/>
  <c r="E25"/>
  <c r="F24"/>
  <c r="E24"/>
  <c r="F22"/>
  <c r="E22"/>
  <c r="F21"/>
  <c r="E21"/>
  <c r="F20"/>
  <c r="E20"/>
  <c r="F19"/>
  <c r="E19"/>
  <c r="F17"/>
  <c r="E17"/>
  <c r="F16"/>
  <c r="E16"/>
  <c r="F15"/>
  <c r="E15"/>
  <c r="F14"/>
  <c r="E14"/>
  <c r="F13"/>
  <c r="E13"/>
  <c r="F12"/>
  <c r="F11"/>
  <c r="E11"/>
  <c r="F10"/>
  <c r="E10"/>
  <c r="M17" i="14"/>
  <c r="N20"/>
  <c r="D20"/>
  <c r="C18"/>
  <c r="N15"/>
  <c r="C13"/>
  <c r="E13" s="1"/>
  <c r="N13"/>
  <c r="G40" i="18" l="1"/>
  <c r="G41"/>
  <c r="R44" l="1"/>
  <c r="G44"/>
  <c r="R41"/>
  <c r="R31"/>
  <c r="G31"/>
  <c r="R19"/>
  <c r="G19"/>
  <c r="R16"/>
  <c r="G16"/>
  <c r="L17" i="14"/>
  <c r="D13"/>
  <c r="Q46" i="18" l="1"/>
  <c r="P46"/>
  <c r="M46"/>
  <c r="L46"/>
  <c r="J46"/>
  <c r="D44"/>
  <c r="D41"/>
  <c r="D39"/>
  <c r="O38"/>
  <c r="G38"/>
  <c r="O37"/>
  <c r="G37"/>
  <c r="D37"/>
  <c r="R36"/>
  <c r="G36"/>
  <c r="D36"/>
  <c r="R35"/>
  <c r="D35"/>
  <c r="G35"/>
  <c r="D34"/>
  <c r="R32"/>
  <c r="G32"/>
  <c r="D32"/>
  <c r="D31"/>
  <c r="R30"/>
  <c r="G30"/>
  <c r="R29"/>
  <c r="G29"/>
  <c r="D29"/>
  <c r="R27"/>
  <c r="G27"/>
  <c r="D27"/>
  <c r="R26"/>
  <c r="D26"/>
  <c r="G26"/>
  <c r="R25"/>
  <c r="G25"/>
  <c r="R24"/>
  <c r="G24"/>
  <c r="D24"/>
  <c r="R21"/>
  <c r="D21"/>
  <c r="G21"/>
  <c r="D19"/>
  <c r="R17"/>
  <c r="G17"/>
  <c r="D17"/>
  <c r="D16"/>
  <c r="R15"/>
  <c r="G15"/>
  <c r="B46"/>
  <c r="R12"/>
  <c r="G12"/>
  <c r="D12"/>
  <c r="R11"/>
  <c r="G11"/>
  <c r="D11"/>
  <c r="R10"/>
  <c r="D10"/>
  <c r="E46"/>
  <c r="B16" i="16"/>
  <c r="C16"/>
  <c r="C37" s="1"/>
  <c r="D16"/>
  <c r="B17"/>
  <c r="C17"/>
  <c r="D17"/>
  <c r="B18"/>
  <c r="C18"/>
  <c r="D18"/>
  <c r="B19"/>
  <c r="C19"/>
  <c r="D19"/>
  <c r="B20"/>
  <c r="C20"/>
  <c r="D20"/>
  <c r="B22"/>
  <c r="C22"/>
  <c r="D22"/>
  <c r="B23"/>
  <c r="C23"/>
  <c r="D23"/>
  <c r="B24"/>
  <c r="C24"/>
  <c r="D24"/>
  <c r="B25"/>
  <c r="C25"/>
  <c r="D25"/>
  <c r="B28"/>
  <c r="C28"/>
  <c r="D28"/>
  <c r="B29"/>
  <c r="C29"/>
  <c r="D29"/>
  <c r="N30"/>
  <c r="N37" s="1"/>
  <c r="B31"/>
  <c r="C31"/>
  <c r="D31"/>
  <c r="B32"/>
  <c r="C32"/>
  <c r="D32"/>
  <c r="B33"/>
  <c r="C33"/>
  <c r="D33"/>
  <c r="B36"/>
  <c r="C36"/>
  <c r="D36"/>
  <c r="F37"/>
  <c r="G37"/>
  <c r="H37"/>
  <c r="I37"/>
  <c r="J37"/>
  <c r="K37"/>
  <c r="L37"/>
  <c r="M37"/>
  <c r="O37"/>
  <c r="P37"/>
  <c r="Q37"/>
  <c r="L19" i="14"/>
  <c r="L21"/>
  <c r="P21"/>
  <c r="P11"/>
  <c r="P19"/>
  <c r="P17" s="1"/>
  <c r="O11"/>
  <c r="O19"/>
  <c r="O21"/>
  <c r="O17" s="1"/>
  <c r="O25" s="1"/>
  <c r="J11"/>
  <c r="J19"/>
  <c r="J21"/>
  <c r="I11"/>
  <c r="I19"/>
  <c r="I17" s="1"/>
  <c r="I21"/>
  <c r="F21"/>
  <c r="F17" s="1"/>
  <c r="F25" s="1"/>
  <c r="M19"/>
  <c r="M21"/>
  <c r="G19"/>
  <c r="F19"/>
  <c r="C20"/>
  <c r="E20" s="1"/>
  <c r="F11"/>
  <c r="D12"/>
  <c r="D14"/>
  <c r="D15"/>
  <c r="D16"/>
  <c r="D18"/>
  <c r="D17" s="1"/>
  <c r="D19"/>
  <c r="D22"/>
  <c r="D23"/>
  <c r="D24"/>
  <c r="C12"/>
  <c r="C14"/>
  <c r="C15"/>
  <c r="E15" s="1"/>
  <c r="C16"/>
  <c r="C17"/>
  <c r="C22"/>
  <c r="C23"/>
  <c r="C24"/>
  <c r="G21"/>
  <c r="B21"/>
  <c r="B19"/>
  <c r="M11"/>
  <c r="L11"/>
  <c r="G11"/>
  <c r="B17"/>
  <c r="B11"/>
  <c r="G17"/>
  <c r="G25" s="1"/>
  <c r="C19"/>
  <c r="M25" l="1"/>
  <c r="B25"/>
  <c r="C11"/>
  <c r="O46" i="18"/>
  <c r="R46"/>
  <c r="G10"/>
  <c r="D15"/>
  <c r="D25"/>
  <c r="D30"/>
  <c r="D38"/>
  <c r="D40"/>
  <c r="F46"/>
  <c r="P25" i="14"/>
  <c r="E30" i="16"/>
  <c r="E37" s="1"/>
  <c r="D37"/>
  <c r="C21" i="14"/>
  <c r="D21"/>
  <c r="I25"/>
  <c r="L25"/>
  <c r="B37" i="16"/>
  <c r="D11" i="14"/>
  <c r="J17"/>
  <c r="J25" s="1"/>
  <c r="D25" l="1"/>
  <c r="N25"/>
  <c r="C25"/>
  <c r="G46" i="18"/>
  <c r="D46"/>
  <c r="E25" i="14" l="1"/>
</calcChain>
</file>

<file path=xl/sharedStrings.xml><?xml version="1.0" encoding="utf-8"?>
<sst xmlns="http://schemas.openxmlformats.org/spreadsheetml/2006/main" count="556" uniqueCount="355">
  <si>
    <t>в тыс. рублей</t>
  </si>
  <si>
    <t>Наименование мероприятий</t>
  </si>
  <si>
    <t>федеральный бюджет</t>
  </si>
  <si>
    <t>городской бюджет</t>
  </si>
  <si>
    <t xml:space="preserve">ОТЧЁТ </t>
  </si>
  <si>
    <t xml:space="preserve">об исполнении мероприятий муниципальной программы МО "Городской округ "Город Нарьян-Мар" </t>
  </si>
  <si>
    <t xml:space="preserve">Всего </t>
  </si>
  <si>
    <t>окружной бюджет</t>
  </si>
  <si>
    <t>Итого по программе</t>
  </si>
  <si>
    <t>в том числе:</t>
  </si>
  <si>
    <t>В.С.Оленицкая</t>
  </si>
  <si>
    <t>% выполнения</t>
  </si>
  <si>
    <t>План 
на  
2017 год</t>
  </si>
  <si>
    <t>1.4. Предоставление грантов начинающим предпринимателям на создание собственного бизнеса</t>
  </si>
  <si>
    <t>1.5. Предоставление субсидий субъектам малого и среднего предпринимательства на возмещение части затрат по приобретению имущества</t>
  </si>
  <si>
    <t>1.6. Субсидия на возмещение части затрат по коммунальным услугам субъектам малого и среднего предпринимательства оказывающим персональные услуги, ремонт бытовых изделий и предметов личного пользования</t>
  </si>
  <si>
    <t xml:space="preserve">1.7. Субсидия по возмещению части затрат субъектам малого и среднего предпринимательства за аренду помещений, оказывающим услуги по ремонту бытовых изделий и предметов личного пользования </t>
  </si>
  <si>
    <t>1.8. Предоставление субсидий субъектам малого и среднего предпринимательства на возмещение части затрат, связанных с реализацией энергосберегающих мероприятий, включая затраты на приобретение и внедрение энергоэффективных технологий, оборудования и материалов</t>
  </si>
  <si>
    <t>2.4. Субсидирование части затрат на подготовку кадров субъектам малого и среднего предпринимательства</t>
  </si>
  <si>
    <t>3.1. Размещение в средствах массовой информации публикаций, рекламно-информационных материалов о проблемах, достижениях и перспективах развития малого и среднего предпринимательства</t>
  </si>
  <si>
    <t>5.2. Проведение конкурса на лучшее новогоднее оформление объектов торговли и общественного питания</t>
  </si>
  <si>
    <t>5.3. Проведение конкурса –"Лучший предприниматель  года"</t>
  </si>
  <si>
    <t>Объем финансирования муниципальной программы за 1 квартал 2017 года</t>
  </si>
  <si>
    <t>внебюджетные источники</t>
  </si>
  <si>
    <t>Начальник отдела инвестиционной политики и предпринимательства 
управления экономического и инвестиционного развития Адмистрации МО "Городской округ "Город Нарьян-Мар"</t>
  </si>
  <si>
    <t>1. Финансовая поддержка субъектов малого и среднего предпринимательства, в том числе:</t>
  </si>
  <si>
    <t>2. Консультационная, организационная поддержка развития малого и среднего предпринимательства, в том числе:</t>
  </si>
  <si>
    <t>3. Информационная поддержка развития малого и среднего предпринимательства, в том числе:</t>
  </si>
  <si>
    <t>5. Повышение привлекательности предпринимательской деятельности, в том числе:</t>
  </si>
  <si>
    <t xml:space="preserve"> "Создание условий для экономического развития"</t>
  </si>
  <si>
    <t>СВОДНЫЙ ОТЧЕТ</t>
  </si>
  <si>
    <t xml:space="preserve">об исполнении муниципальных программ МО "Городской округ "Город Нарьян-Мар" </t>
  </si>
  <si>
    <t>№ 
п/п</t>
  </si>
  <si>
    <t>Наименование муниципальной программы</t>
  </si>
  <si>
    <t>в том числе по источникам</t>
  </si>
  <si>
    <t>городской  бюджет</t>
  </si>
  <si>
    <t>Молодежь</t>
  </si>
  <si>
    <t>Создание условий для экономического развития</t>
  </si>
  <si>
    <t>в том числе подпрограммы:</t>
  </si>
  <si>
    <t>3.1</t>
  </si>
  <si>
    <t>3.2</t>
  </si>
  <si>
    <t>3.3</t>
  </si>
  <si>
    <t>Обеспечение населения города Нарьян-Мара чистой водой</t>
  </si>
  <si>
    <t>3.4</t>
  </si>
  <si>
    <t>Обеспечение населения города Нарьян-Мара доступными жилищно-коммунальными и бытовыми услугами</t>
  </si>
  <si>
    <t>Развитие транспортной системы</t>
  </si>
  <si>
    <t>Благоустройство</t>
  </si>
  <si>
    <t>Финансы</t>
  </si>
  <si>
    <t>Управление муниципальным долгом</t>
  </si>
  <si>
    <t xml:space="preserve">Поддержка общественных инициатив
</t>
  </si>
  <si>
    <t>Управление городским хозяйством</t>
  </si>
  <si>
    <t>Местное самоуправление</t>
  </si>
  <si>
    <t>ИТОГО по программам</t>
  </si>
  <si>
    <t>Объем финансирования муниципальной программы</t>
  </si>
  <si>
    <t xml:space="preserve">тыс. рублей </t>
  </si>
  <si>
    <t>Всего за отчетный период</t>
  </si>
  <si>
    <t>в том числе по источникам (за отчетный период)</t>
  </si>
  <si>
    <t>План 
на 2017 г.</t>
  </si>
  <si>
    <t>Отчёт об исполнении мероприятий</t>
  </si>
  <si>
    <t xml:space="preserve">  муниципальной программы муниципального</t>
  </si>
  <si>
    <t>образования "Городской округ "Город Нарьян-Мар"</t>
  </si>
  <si>
    <t>"Финансы"</t>
  </si>
  <si>
    <t>(наименование муниципальной программы)</t>
  </si>
  <si>
    <t>в тыс.руб.</t>
  </si>
  <si>
    <t>Наименование мероприятия</t>
  </si>
  <si>
    <t>план на 2017 г.</t>
  </si>
  <si>
    <t>Всего</t>
  </si>
  <si>
    <t>окружной (областной) бюджет</t>
  </si>
  <si>
    <t xml:space="preserve">% </t>
  </si>
  <si>
    <t>Подпрограмма "Обеспечение долгосрочной сбалансированности городского бюджета, повышение эффективности"</t>
  </si>
  <si>
    <t>1. Обеспечение долгосрочной сбалансированности городского бюджета</t>
  </si>
  <si>
    <t>1.1. Проведение ежеквартальных заседаний комиссии по доходам МО "Городской округ "Город Нарьян-Мар"</t>
  </si>
  <si>
    <t>1.2. Обеспечение реализации Плана мероприятий по увеличению доходов в бюджет МО "Городской округ "Город Нарьян-Мар"</t>
  </si>
  <si>
    <t>1.3. Проведение ежеквартального мониторинга недоимки по налоговым и неналоговым доходам в городской бюджет с целью недопущения её роста</t>
  </si>
  <si>
    <t>1.4. Проведение ежегодной оценки эффективности предоставляемых (планируемых к предоставлению) налоговых льгот и ставок по местным налогам</t>
  </si>
  <si>
    <t>1.5.Соблюдение установленного ограничения по уровню дефицита городского бюджета и обеспечение его оптимального уровня для исполнения городского бюджета</t>
  </si>
  <si>
    <t>2. Повышение эффективности бюджетных расходов городского бюджета</t>
  </si>
  <si>
    <t>2.1. Аналитическое распределение расходов городского бюджета по муниципальным программам МО "Городской округ "Город Нарьян-Мар"</t>
  </si>
  <si>
    <t>2.2. Формирование городского бюджета на основе программно-целевого принципа</t>
  </si>
  <si>
    <t>2.3. Планирование бюджетных ассигнований на оказание муниципальных услуг (выполнение работ) в соответствии с муниципальным заданием</t>
  </si>
  <si>
    <t>2.4. Проведение оценки качества управления финансами главных распорядителей средств городского бюджета и формирование рейтинга</t>
  </si>
  <si>
    <t>Подпрограмма "Управление муниципальным долгом"</t>
  </si>
  <si>
    <t>1. Обслуживание муниципального долга</t>
  </si>
  <si>
    <t>1.1. Мониторинг состояния объёма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</si>
  <si>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1.2. Ведение долговой книги МО "Городской округ "Город Нарьян-Мар"</t>
  </si>
  <si>
    <t>1.3. Расчёт расходов на исполнение долговых обязательств</t>
  </si>
  <si>
    <t>1.4. Соблюдение сроков исполнения обязательств по обслуживанию муниципального долга</t>
  </si>
  <si>
    <t>1.5. Разработка программы муниципальных заимствований</t>
  </si>
  <si>
    <t>1.6. Подготовка документов для привлечения кредитов</t>
  </si>
  <si>
    <t>Подпрограмма "Создание условий для реализации муниципальной программы муниципального образования "Городской округ "Город Нарьян-Мар "Финансы"</t>
  </si>
  <si>
    <t>1. Расходы на содержание органов местного самоуправления и обеспечение их функций</t>
  </si>
  <si>
    <t>1.1. Обеспечение реализации мероприятий муниципальной программы</t>
  </si>
  <si>
    <t>Всего по муниципальной программе:</t>
  </si>
  <si>
    <t>Энергоэффективность  и развитие энергетики
или Энергосбережение и энергоэффективность</t>
  </si>
  <si>
    <t>Обеспечение доступным и комфортным жильем, коммунальными и бытовыми услугами населения города</t>
  </si>
  <si>
    <t>Обеспечение земельных участков коммунальной и транспортной инфраструктурами в целях жилищного строительства</t>
  </si>
  <si>
    <t>Переселение граждан из жилищного фонда, признанного непригодным для проживания и/или с высоким уровнем износа</t>
  </si>
  <si>
    <t>7.1</t>
  </si>
  <si>
    <t xml:space="preserve">   "Местное самоуправление"  </t>
  </si>
  <si>
    <t>Объем финансирования муниципальной программы (за отчетный период)</t>
  </si>
  <si>
    <t>% вып. от годового плана</t>
  </si>
  <si>
    <t>Кассовые расходы</t>
  </si>
  <si>
    <t>% вып. от кварт. плана</t>
  </si>
  <si>
    <t xml:space="preserve">Фед. Бюджет </t>
  </si>
  <si>
    <t xml:space="preserve">Внебюджетные источники </t>
  </si>
  <si>
    <t>План                на 1 квартал 2016 года</t>
  </si>
  <si>
    <t>%</t>
  </si>
  <si>
    <t>6</t>
  </si>
  <si>
    <t>Расходы на обеспечение деятельности  Администрации муниципального образования  "Городской округ "Город Нарьян-Мар"</t>
  </si>
  <si>
    <t>Расходы на обеспечение деятельности  Управления строительства, ЖКХ и ГД Администрации муниципального образования  "Городской округ "Город Нарьян-Мар"</t>
  </si>
  <si>
    <t>Расходы на обеспечение деятельности Управления финансов Администрации МО "Городской округ "Город Нарьян-Мар"</t>
  </si>
  <si>
    <t>Расходы на обеспечение деятельности Управления образования, молодежной политики и спорта Администрации МО "Городской округ "Город Нарьян-Мар"</t>
  </si>
  <si>
    <t>Расходы, связанные с передачей полномочий в сфере образования</t>
  </si>
  <si>
    <t>Расходы на обеспечение деятельности подведомственного казенного учреждения</t>
  </si>
  <si>
    <t>Мероприятия в сфере гражданской обороны и чрезвычайных ситуаций</t>
  </si>
  <si>
    <t>Мероприятия в сфере обеспечения общественного порядка, профилактики терроризма, экстремизма, противодействия коррупции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</si>
  <si>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</si>
  <si>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</si>
  <si>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Участие муниципального образования "Городской округ "Город Нарьян-Мар"                        в деятельности Союзов и Ассоциаций муниципальных образований  </t>
  </si>
  <si>
    <t xml:space="preserve">Обеспечение проведения праздничных и официальных мероприятий </t>
  </si>
  <si>
    <t>Мероприятия, направленные на информирование населения о деятельности органов местного самоуправления</t>
  </si>
  <si>
    <t>Издание официального бюллетеня МО "Городской округ "Город Нарьян-Мар"                  "Наш город"</t>
  </si>
  <si>
    <t>Строительство школы № 3 на 700 мест по ул. Авиаторов в г. Нарьян-Маре, разработка проектной документации</t>
  </si>
  <si>
    <t>Выплата доплат к пенсиям муниципальных служащих муниципального образования "Городской округ "Город Нарьян-Мар"</t>
  </si>
  <si>
    <t>Единовременная денежная выплата гражданам, которые награждаются Почетной грамотой МО "Городской округ "Город Нарьян-Мар"</t>
  </si>
  <si>
    <t>Единовременная денежная выплата гражданам, которым присваивается звание "Ветеран города Нарьян-Мара"</t>
  </si>
  <si>
    <t>Выплаты гражданам, которым присвоено звание "Почетный гражданин города Нарьян-Мара"</t>
  </si>
  <si>
    <t>Единовременная выплата гражданам, награжденным знаком отличия "За заслуги перед городом Нарьян-Маром"</t>
  </si>
  <si>
    <t>Субсидии по содержанию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</si>
  <si>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Подписка на общественно-политическую газету Ненецкого автономного округа "Няръяна-Вындер" лицам, имеющим право на бесплатную подписку</t>
  </si>
  <si>
    <t>Жилищные компенсационные выплаты по оплате процентов за пользование кредитом на приобретение (строительство) жилья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</si>
  <si>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</si>
  <si>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</si>
  <si>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Осуществление государственного полномочия Ненецкого автономного округа в по предоставлению единовременной выплаты пенсионерам на капитальный ремонт находящегося в их собственности жилого помещения</t>
  </si>
  <si>
    <t xml:space="preserve">Предоставление ТОС на конкурсной основе грантов на реализацию социально-значимых проектов </t>
  </si>
  <si>
    <t>Материальное поощрение председателей  ТОС, работающих на общественных началах</t>
  </si>
  <si>
    <t>Возмещение затрат на приобретение имущества территориальными общественными самоуправлениями.</t>
  </si>
  <si>
    <t>Возмещение затрат на арендную плату за аренду нежилых помещений территориальными общественными  самоуправлениями.</t>
  </si>
  <si>
    <t>Организация проведения обучающих семинаров для специалистов органов местного самоуправления по взаимодействию с ТОС, председателей и активистов ТОС</t>
  </si>
  <si>
    <t>Организация и проведение конкурса "Лучший ТОС".</t>
  </si>
  <si>
    <t>Начальник отдела инвестиций и предпринимательства 
управления экономического и инвестиционного развития 
Адмистрации МО "Городской округ "Город Нарьян-Мар"</t>
  </si>
  <si>
    <t>План 
на  
2017год</t>
  </si>
  <si>
    <t>Обеспечение пожарной безопасности</t>
  </si>
  <si>
    <t>№ п/п</t>
  </si>
  <si>
    <t>4.</t>
  </si>
  <si>
    <t>5.</t>
  </si>
  <si>
    <t>6.</t>
  </si>
  <si>
    <t>(заполняется ежеквартально нарастающим итогом с начала года)</t>
  </si>
  <si>
    <t>тыс.руб.</t>
  </si>
  <si>
    <t>План на 2017 год</t>
  </si>
  <si>
    <t>Объем финансирования Программы (за отчетный период)</t>
  </si>
  <si>
    <t>местный бюджет</t>
  </si>
  <si>
    <t xml:space="preserve">Субсидии бюджетным учреждениям на финансовое обеспечение выполнения муниципального задания на оказание муниципальных услуг (выполнение работ) </t>
  </si>
  <si>
    <t>1.1.</t>
  </si>
  <si>
    <t>Уборка территории и аналогичная деятельность</t>
  </si>
  <si>
    <t>1.1.1.</t>
  </si>
  <si>
    <t>Санитарное содержание и обустройство территории спортивно-игровых площадок</t>
  </si>
  <si>
    <t>1.1.2.</t>
  </si>
  <si>
    <t>Санитарное содержание территории пешеходной зоны</t>
  </si>
  <si>
    <t>1.1.3.</t>
  </si>
  <si>
    <t>Содержание и ликвидация помойниц</t>
  </si>
  <si>
    <t>1.1.4.</t>
  </si>
  <si>
    <t>Ликвидация несанкционированных свалок</t>
  </si>
  <si>
    <t>1.1.5.</t>
  </si>
  <si>
    <t>Санитарное содержание междворовых проездов</t>
  </si>
  <si>
    <t>1.2.</t>
  </si>
  <si>
    <t>Организация освещения улиц</t>
  </si>
  <si>
    <t>1.3.</t>
  </si>
  <si>
    <t>Организация и содержание мест захоронения</t>
  </si>
  <si>
    <t>1.4.</t>
  </si>
  <si>
    <t>Организация ритуальных услуг и содержание мест захоронения</t>
  </si>
  <si>
    <t>1.5.</t>
  </si>
  <si>
    <t>Организация мероприятий (праздники)</t>
  </si>
  <si>
    <t>1.6.</t>
  </si>
  <si>
    <t>Организация благоустройства и озеленения</t>
  </si>
  <si>
    <t>1.7.</t>
  </si>
  <si>
    <t>Содержание (эксплуатация) имущества</t>
  </si>
  <si>
    <t>2.</t>
  </si>
  <si>
    <t>Субсидии бюджетным учреждениям на приобретение основных средств</t>
  </si>
  <si>
    <t>2.1.</t>
  </si>
  <si>
    <t>Приобретение техники в лизинг</t>
  </si>
  <si>
    <t>3.</t>
  </si>
  <si>
    <t>Обеспечение организации рациональной системы сбора, хранения, регулярного вывоза отходов и уборки городской территории</t>
  </si>
  <si>
    <t>3.1.</t>
  </si>
  <si>
    <t>Полигон твердых бытовых отходов с рекультивацией существующей свалки, с корректировкой ПСД</t>
  </si>
  <si>
    <t>Обустройство и ремонт объектов городской инфраструктуры</t>
  </si>
  <si>
    <t>4.1.</t>
  </si>
  <si>
    <t>Благоустройство придомовой территории по ул. Рабочая, д. 31</t>
  </si>
  <si>
    <t>4.2.</t>
  </si>
  <si>
    <t>Устройство площадки для выгула собак</t>
  </si>
  <si>
    <t>4.3.</t>
  </si>
  <si>
    <t>Благоустройство  детской  игровой площадки в районе дома № 38 по ул. Мира</t>
  </si>
  <si>
    <t>4.4.</t>
  </si>
  <si>
    <t>Благоустройство  детской  игровой площадки в районе дома № 29 по ул. Рабочая</t>
  </si>
  <si>
    <t>4.5.</t>
  </si>
  <si>
    <t>Благоустройство  детской  игровой площадки в районе домов № 10-11 по ул. Строительной</t>
  </si>
  <si>
    <t>4.6.</t>
  </si>
  <si>
    <t>Обустройство системы  освещения по ул. Ленина в районе магазина "Универсам"</t>
  </si>
  <si>
    <t>Итого</t>
  </si>
  <si>
    <t xml:space="preserve">Отчет </t>
  </si>
  <si>
    <t>финансируемых с участием средств окружного бюджета в 2017 году</t>
  </si>
  <si>
    <t>тыс. рублей</t>
  </si>
  <si>
    <t>№</t>
  </si>
  <si>
    <t>план на 2017 год</t>
  </si>
  <si>
    <t>Подпрограмма "Обеспечение населения города Нарьян-Мара чистой водой"</t>
  </si>
  <si>
    <t>Строительство блочных локальных очистных сооружений (БЛОС) по ул. Бондарная в г.Нарьян-Маре</t>
  </si>
  <si>
    <t xml:space="preserve">  Перевод на полное благоустройство жилых домов в п. Новый в г.Нарьян-Маре</t>
  </si>
  <si>
    <t>Строительство очистных сооружений в п. Качгорт г. Нарьян-Мара</t>
  </si>
  <si>
    <t>Подпрограмма" Переселение граждан из жилищного фонда, признанного непригодным для проживания и/или        с высоким уровнем износа".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</si>
  <si>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</si>
  <si>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Обеспечение транспортной инфраструктурой территории индивидуальной жилой застройки "Старый аэропорт" в г. Нарьян-Маре</t>
  </si>
  <si>
    <t xml:space="preserve">Подпрограмма   "Обеспечение населения города Нарьян-Мара доступными жилищно-коммунальными и бытовыми услугами" </t>
  </si>
  <si>
    <t>Субсидии на компенсацию выпадающих доходов при оказании населению услуг общественных бань</t>
  </si>
  <si>
    <t>Субсидии на компенсацию расходов, связанных с водоотведением в части размещения сточных вод из септиков и выгребных ям</t>
  </si>
  <si>
    <t>Субсидии на организацию в границах поселений вывоза стоков из септиков и выгребных ям</t>
  </si>
  <si>
    <t>о выполнении мероприятий Муниципальной программы  муниципального образования "Городской округ "Город Нарьян-Мар" "Управление городским хозяйством"</t>
  </si>
  <si>
    <t>1.</t>
  </si>
  <si>
    <t>Содержание муниципального имущества</t>
  </si>
  <si>
    <t>Расходы на содержание жилого фонда и иного имущества</t>
  </si>
  <si>
    <t>Расходы на ремонт муниципальных квартир</t>
  </si>
  <si>
    <t>Взносы на капитальный ремонт</t>
  </si>
  <si>
    <t>Расходы на обеспечение деятельности МКУ "УГХ г. Нарьян-Мара"</t>
  </si>
  <si>
    <t>2.2.</t>
  </si>
  <si>
    <t>Расходы на содержание имущества, находящегося в оперативном управлении, и материально-техническое обеспечение деятельности МКУ "УГХ г. Нарьян-Мара"</t>
  </si>
  <si>
    <t>Всего по Программе</t>
  </si>
  <si>
    <t>* - причины невыполнения мероприятий должны быть представлены в виде пояснительной записки к настоящей таблице.</t>
  </si>
  <si>
    <t>Отчет</t>
  </si>
  <si>
    <r>
      <t xml:space="preserve">о выполнении мероприятий муниципальной программы муниципального образования "Городской округ "Город Нарьян-Мар"                                </t>
    </r>
    <r>
      <rPr>
        <b/>
        <sz val="14"/>
        <color indexed="8"/>
        <rFont val="Times New Roman"/>
        <family val="1"/>
        <charset val="204"/>
      </rPr>
      <t xml:space="preserve">"Энергосбережение и энергоэффективность" </t>
    </r>
  </si>
  <si>
    <t>Субсидии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</t>
  </si>
  <si>
    <t>о выполнении мероприятий Муниципальной программы  муниципального образования "Городской округ "Город Нарьян-Мар" "Развитие транспортной системы"</t>
  </si>
  <si>
    <t>Разработка проектной документации по строительству (реконструкции) автомобильных дорог и искусственных сооружений на них, включая проектные работы, решение вопросов в области землепользования</t>
  </si>
  <si>
    <t>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</t>
  </si>
  <si>
    <t>Разработка ПСД на реконструкцию ул. Авиаторов в г. Нарьян-Маре</t>
  </si>
  <si>
    <t>Осуществление мероприятий по реконструкции автомобильных дорог</t>
  </si>
  <si>
    <t>Реконструкция автомобильной дороги Морпорт - примыкание к федеральной дороге в г. Нарьян-Маре</t>
  </si>
  <si>
    <t>Обеспечение условий для приведения улично-дорожной сети и транспортной инфраструктуры города в соответствие со стандартами качества и требованиям безопасной эксплуатации</t>
  </si>
  <si>
    <t>Приобретение здания гаража с земельным участком</t>
  </si>
  <si>
    <t>Организация капитального ремонта, ремонта и содержания закрепленных автомобильных дорог общего пользования и искусственных сооружений в их составе</t>
  </si>
  <si>
    <t>Субсидии для частной компенсации недополученных доходов, возникающих в связи с оказанием услуг по пассажирским перевозкам автомобильным транспортом на территории МО "Городской округ "Город Нарьян-Мар" по регулируемым тарифам</t>
  </si>
  <si>
    <t>исп. Оленицкая В.С. 4-23-13</t>
  </si>
  <si>
    <t>5.5. Приобретение оборудования для проведения городских ярмарочно-выставочных мероприятий</t>
  </si>
  <si>
    <t>План на год</t>
  </si>
  <si>
    <t>1. Формирование системы продвижения инициативной и  талантливой молодежи</t>
  </si>
  <si>
    <t>2.Вовлечение молодежи в социальную практику</t>
  </si>
  <si>
    <t>3. Обеспечение эффективной социализации молодежи, находящейся в трудной жизненной ситуации</t>
  </si>
  <si>
    <t>4. Проекты Российского союза молодежи</t>
  </si>
  <si>
    <t>5. Общегородские мероприятия</t>
  </si>
  <si>
    <t>6.Военно-патриотическое воспитание молодежи</t>
  </si>
  <si>
    <t>7. Формирование здорового образа жизни, профилактика асоциальных проявлений в молодежной среде, организация отдыха и оздоровления молодежи</t>
  </si>
  <si>
    <t>7.2 Участие команды Администрации города Нарьян-мара в спортивно-туристическом слете "Дорогами отцов -героев"</t>
  </si>
  <si>
    <t>7.5 Участие молодежи города во Всероссийских форумах</t>
  </si>
  <si>
    <t>Всего по муниципальной программе</t>
  </si>
  <si>
    <t xml:space="preserve"> "Молодежь"</t>
  </si>
  <si>
    <t>5.1.</t>
  </si>
  <si>
    <t xml:space="preserve">Обустройство территории жилых домов по ул. 60 лет Октября в районе д. 48Б,           д. 48Г и ул. Строительная   д. 10А в городе Нарьян-Маре </t>
  </si>
  <si>
    <t>Устройство детской игровой площадки                         в микрорайоне "Старый аэропорт"</t>
  </si>
  <si>
    <t>6.1.</t>
  </si>
  <si>
    <t>Обустройство городского парка в районе   ул. Юбилейная в г.Нарьян-Маре</t>
  </si>
  <si>
    <t xml:space="preserve">ожидаемое исполнение мероприятий муниципальной программы МО "Городской округ "Город Нарьян-Мар" </t>
  </si>
  <si>
    <t xml:space="preserve"> "Поддержка общественных инициатив"</t>
  </si>
  <si>
    <t>1. Предоставление на конкурсной основе грантов СО НКО</t>
  </si>
  <si>
    <t>2. Поддержка инициатив общественных объединений без образования ЮЛ</t>
  </si>
  <si>
    <t>Городская Вренно-спортивная игра "К защите Родины - готов"</t>
  </si>
  <si>
    <t>Проведение мероприятий по сносу, домов, признанных в установленном порядке ветхими или аварийными и непригодными для проживания</t>
  </si>
  <si>
    <t>Содержание муниципальных контейнерных площадок</t>
  </si>
  <si>
    <t>Установка полусфер</t>
  </si>
  <si>
    <t>Приобретение заглубленных контейнеров для сбора ТБО и их обустройство</t>
  </si>
  <si>
    <t xml:space="preserve">Устройство спортивно-игровых площадок по ул. им И.К.Швецова и ул. им. Сущинского в г. Нарьян-Маре </t>
  </si>
  <si>
    <t>Обустройство места спуска к береговой линии в зоне посадки-высадки пассажиров в районе Морского речного порта</t>
  </si>
  <si>
    <t>Благоустройство  территории в районе ул. Рыбников в г. Нарьян-Маре. Расширение пешеходной зоны</t>
  </si>
  <si>
    <t>4.7.</t>
  </si>
  <si>
    <t>4.8.</t>
  </si>
  <si>
    <t>4.9.</t>
  </si>
  <si>
    <t>4.10.</t>
  </si>
  <si>
    <t>Обустройство территории жилых домов по ул.60 лет Октября в районе д. 6,8,10 в городе Нарьян-Маре</t>
  </si>
  <si>
    <t>Поддержка государственных программ субъектов Российской Федерации и муниципальных программ формирования современной городской среды.</t>
  </si>
  <si>
    <t>3.2.</t>
  </si>
  <si>
    <t>Замена 5 автопавильонов, расположенных на автомобильных дорогах общего пользования местного значения</t>
  </si>
  <si>
    <t>3.3.</t>
  </si>
  <si>
    <t>Ямочный ремонт дорог с асфальтобетонным покрытием и приобретение песка и щебня в целях ремонта дорог и дорожных проездов (без твердого покрытия)</t>
  </si>
  <si>
    <t>за  2017 год</t>
  </si>
  <si>
    <t>за 2017 года</t>
  </si>
  <si>
    <t>Кассовые
расходы
за 
2017 год</t>
  </si>
  <si>
    <t>План
на
2017 год</t>
  </si>
  <si>
    <t>План 
за 
2017 г.</t>
  </si>
  <si>
    <t>Кассовые расходы
за
2017 г.</t>
  </si>
  <si>
    <t>план за 2017</t>
  </si>
  <si>
    <t>кассовые расходы за  2017</t>
  </si>
  <si>
    <t>план  за 2017</t>
  </si>
  <si>
    <t>Акция "Здоровое поколение"</t>
  </si>
  <si>
    <t>Семинар "Школа лидеров"</t>
  </si>
  <si>
    <t>День самоуправления</t>
  </si>
  <si>
    <t>Новогоднее мероприятие для молодых семей</t>
  </si>
  <si>
    <t>Проведение игр КВН в г.Нарьян-Маре</t>
  </si>
  <si>
    <t>Сотрудничество с МПК "Нарьян-Мар"</t>
  </si>
  <si>
    <t>Единовременная выплата в виде материальной помощи демобилизованным из рядов Российской Армии в связи с завершением прохождения службы</t>
  </si>
  <si>
    <t>Профилактика аддиктивного поведения молодежи города Нарьян-Мара</t>
  </si>
  <si>
    <t>план на  2017 г.</t>
  </si>
  <si>
    <t>кассовые расходы за 2017 г.</t>
  </si>
  <si>
    <t>Объём финансирования муниципальной программы за 2017 года</t>
  </si>
  <si>
    <t>за  2017 года</t>
  </si>
  <si>
    <t>План                на 2017 года</t>
  </si>
  <si>
    <t>План                на   2017 года</t>
  </si>
  <si>
    <t>План                на  2017 года</t>
  </si>
  <si>
    <t xml:space="preserve">Исполнение судебных актов Российской Федерации  и мировых соглашений по возмещению причиненного вреда </t>
  </si>
  <si>
    <t>Уплата иных платежей</t>
  </si>
  <si>
    <t>Обеспечение неисполненных расходных обязательств по состоянию на 01.01.2017</t>
  </si>
  <si>
    <t>Отчет о выполнении мероприятий Муниципальной программы муниципального образования "Городской округ "Город Нарьян-Мар" "Благоустройство", финансируемых с участием средств окружного бюджета в 2017 году по состоянию на 01 января 2018 года</t>
  </si>
  <si>
    <t xml:space="preserve">План на    2017 год </t>
  </si>
  <si>
    <t xml:space="preserve">Кассовые расходы  за   2017 год </t>
  </si>
  <si>
    <t>1.1.6.</t>
  </si>
  <si>
    <t>Приобретение 2  бункеровозов для перевозки бункеров для сбора ТБО</t>
  </si>
  <si>
    <t>3.4.</t>
  </si>
  <si>
    <t>Устройство детской   площадки по ул. Ленина, д.5, г. Нарьян-Мар</t>
  </si>
  <si>
    <t>4.11.</t>
  </si>
  <si>
    <t>Обновление баннера возле Обелиска Победы, г. Нарьян-Мар</t>
  </si>
  <si>
    <t>4.12.</t>
  </si>
  <si>
    <t>Благоустройство площади Марад сей в целях проведения ярморочно-выставочных мероприятий (оборудование площади светодиодными конструкциями "Арка")</t>
  </si>
  <si>
    <t>4.13.</t>
  </si>
  <si>
    <t>Устройство детской игровой площадки в микрорайоне "Старый аэропорт"</t>
  </si>
  <si>
    <t>4.14.</t>
  </si>
  <si>
    <t>Обустройство территории жилых домов по ул.60 лет Октября в районе д. 48Б, 48Г и ул. Строительная д. 10А в городе Нарьян-Маре</t>
  </si>
  <si>
    <t>4.15.</t>
  </si>
  <si>
    <t>Обустройство территории жилых домов по ул.60 лет Октября в районе д. 6, 8, 10 в городе Нарьян-Маре (1 этап. Наружное освещение)</t>
  </si>
  <si>
    <t>4.16.</t>
  </si>
  <si>
    <t>Обустройство общественной территории в районе строения №6 по ул.Ленина в г.Нарьян-Маре</t>
  </si>
  <si>
    <t>4.17.</t>
  </si>
  <si>
    <t>Обустройство территории жилых домов по ул.Ненецкая в районе д.2, д.4 и ул.Выучейского, д.22 в г.Нарьян-Маре</t>
  </si>
  <si>
    <t>4.18.</t>
  </si>
  <si>
    <t>Благоустройство дворовой территории многоквартирных жилых домов №2, №4 ул. Макара Баева в г.Нарьян-Маре</t>
  </si>
  <si>
    <t>5.2.</t>
  </si>
  <si>
    <t>5.2.1.</t>
  </si>
  <si>
    <t xml:space="preserve">1 этап.  Наружное освещение </t>
  </si>
  <si>
    <t>5.3.</t>
  </si>
  <si>
    <t xml:space="preserve"> Обустройство мест массового отдыха населения (городских парков).</t>
  </si>
  <si>
    <t>по состоянию на 1 января 2018 года</t>
  </si>
  <si>
    <t>план на  2017 год</t>
  </si>
  <si>
    <t>кассовые расходы за   2017 год</t>
  </si>
  <si>
    <t>по состоянию на 01 января 2018 года</t>
  </si>
  <si>
    <t xml:space="preserve">план на     2017 год </t>
  </si>
  <si>
    <t xml:space="preserve">кассовые расходы за    2017 год </t>
  </si>
  <si>
    <r>
      <t xml:space="preserve">по состоянию на </t>
    </r>
    <r>
      <rPr>
        <sz val="14"/>
        <color indexed="12"/>
        <rFont val="Times New Roman"/>
        <family val="1"/>
        <charset val="204"/>
      </rPr>
      <t>1 января 2018 года</t>
    </r>
  </si>
  <si>
    <t>план на   2017 год</t>
  </si>
  <si>
    <t xml:space="preserve">план на   2017 год </t>
  </si>
  <si>
    <t xml:space="preserve">кассовые расходы за  2017 год </t>
  </si>
  <si>
    <t>за 2017 год</t>
  </si>
  <si>
    <t>план за  2017 год</t>
  </si>
  <si>
    <t>кассовые расходы за  2017 год</t>
  </si>
  <si>
    <t>3. Проведение конкурса лучшая благоустроенная территория</t>
  </si>
  <si>
    <t>4. Проведение конкурса "Ландшафтный дизайн"</t>
  </si>
  <si>
    <t>5. Проведения конкурса "Новогодняя сказка"</t>
  </si>
  <si>
    <t>Начальник отдела по работе с некоммерческими организациями</t>
  </si>
  <si>
    <t>Солодягин С.Е.</t>
  </si>
  <si>
    <t>целевые показатели</t>
  </si>
  <si>
    <r>
      <t xml:space="preserve">о выполнении мероприятий муниципальной программы муниципального образования "Городской округ "Город Нарьян-Мар"
</t>
    </r>
    <r>
      <rPr>
        <b/>
        <sz val="14"/>
        <color theme="1"/>
        <rFont val="Times New Roman"/>
        <family val="1"/>
        <charset val="204"/>
      </rPr>
      <t>"Обеспечение доступным и комфортным жильем, коммунальными и бытовыми услугами населения города"</t>
    </r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</si>
</sst>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0.0"/>
    <numFmt numFmtId="167" formatCode="0.0%"/>
    <numFmt numFmtId="168" formatCode="#,##0.00000"/>
  </numFmts>
  <fonts count="5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">
    <xf numFmtId="0" fontId="0" fillId="0" borderId="0"/>
    <xf numFmtId="0" fontId="15" fillId="0" borderId="0">
      <alignment horizontal="center" vertical="top"/>
    </xf>
    <xf numFmtId="0" fontId="16" fillId="0" borderId="0">
      <alignment horizontal="left" vertical="center"/>
    </xf>
    <xf numFmtId="0" fontId="16" fillId="0" borderId="0">
      <alignment horizontal="left" vertical="top"/>
    </xf>
    <xf numFmtId="0" fontId="16" fillId="0" borderId="0">
      <alignment horizontal="center" vertical="center"/>
    </xf>
    <xf numFmtId="0" fontId="17" fillId="0" borderId="0">
      <alignment horizontal="left" vertical="center"/>
    </xf>
    <xf numFmtId="0" fontId="18" fillId="0" borderId="0">
      <alignment horizontal="right" vertical="top"/>
    </xf>
    <xf numFmtId="0" fontId="18" fillId="0" borderId="0">
      <alignment horizontal="left" vertical="top"/>
    </xf>
    <xf numFmtId="0" fontId="18" fillId="0" borderId="0">
      <alignment horizontal="center" vertical="top"/>
    </xf>
    <xf numFmtId="0" fontId="18" fillId="0" borderId="0">
      <alignment horizontal="left" vertical="top"/>
    </xf>
    <xf numFmtId="0" fontId="18" fillId="0" borderId="0">
      <alignment horizontal="center" vertical="top"/>
    </xf>
    <xf numFmtId="0" fontId="16" fillId="0" borderId="0">
      <alignment horizontal="left" vertical="top"/>
    </xf>
    <xf numFmtId="0" fontId="17" fillId="0" borderId="0">
      <alignment horizontal="center" vertical="center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6" fillId="0" borderId="0">
      <alignment horizontal="right" vertical="center"/>
    </xf>
    <xf numFmtId="0" fontId="16" fillId="0" borderId="0">
      <alignment horizontal="left" vertical="center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29" fillId="0" borderId="0"/>
    <xf numFmtId="43" fontId="24" fillId="0" borderId="0" applyFont="0" applyFill="0" applyBorder="0" applyAlignment="0" applyProtection="0"/>
  </cellStyleXfs>
  <cellXfs count="517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/>
    </xf>
    <xf numFmtId="3" fontId="6" fillId="0" borderId="1" xfId="27" applyNumberFormat="1" applyFont="1" applyFill="1" applyBorder="1" applyAlignment="1">
      <alignment horizontal="center" vertical="top" wrapText="1"/>
    </xf>
    <xf numFmtId="3" fontId="8" fillId="0" borderId="1" xfId="27" applyNumberFormat="1" applyFont="1" applyFill="1" applyBorder="1" applyAlignment="1">
      <alignment horizontal="center" vertical="top" wrapText="1"/>
    </xf>
    <xf numFmtId="3" fontId="8" fillId="0" borderId="1" xfId="27" applyNumberFormat="1" applyFont="1" applyFill="1" applyBorder="1" applyAlignment="1">
      <alignment horizontal="center" vertical="top"/>
    </xf>
    <xf numFmtId="164" fontId="8" fillId="0" borderId="0" xfId="27" applyNumberFormat="1" applyFont="1" applyFill="1" applyBorder="1" applyAlignment="1">
      <alignment vertical="top"/>
    </xf>
    <xf numFmtId="3" fontId="6" fillId="0" borderId="1" xfId="27" applyNumberFormat="1" applyFont="1" applyFill="1" applyBorder="1" applyAlignment="1">
      <alignment horizontal="left" vertical="top" wrapText="1"/>
    </xf>
    <xf numFmtId="164" fontId="6" fillId="0" borderId="1" xfId="27" applyNumberFormat="1" applyFont="1" applyFill="1" applyBorder="1" applyAlignment="1">
      <alignment horizontal="center" vertical="top" wrapText="1"/>
    </xf>
    <xf numFmtId="164" fontId="6" fillId="0" borderId="3" xfId="31" applyNumberFormat="1" applyFont="1" applyFill="1" applyBorder="1" applyAlignment="1">
      <alignment horizontal="center" vertical="top" wrapText="1"/>
    </xf>
    <xf numFmtId="164" fontId="6" fillId="0" borderId="3" xfId="27" applyNumberFormat="1" applyFont="1" applyFill="1" applyBorder="1" applyAlignment="1">
      <alignment horizontal="center" vertical="top" wrapText="1"/>
    </xf>
    <xf numFmtId="3" fontId="8" fillId="0" borderId="1" xfId="27" applyNumberFormat="1" applyFont="1" applyFill="1" applyBorder="1" applyAlignment="1">
      <alignment horizontal="right" vertical="top" wrapText="1"/>
    </xf>
    <xf numFmtId="164" fontId="6" fillId="0" borderId="10" xfId="27" applyNumberFormat="1" applyFont="1" applyFill="1" applyBorder="1" applyAlignment="1">
      <alignment horizontal="center" vertical="top" wrapText="1"/>
    </xf>
    <xf numFmtId="164" fontId="6" fillId="0" borderId="11" xfId="27" applyNumberFormat="1" applyFont="1" applyFill="1" applyBorder="1" applyAlignment="1">
      <alignment horizontal="center" vertical="top" wrapText="1"/>
    </xf>
    <xf numFmtId="164" fontId="8" fillId="0" borderId="4" xfId="27" applyNumberFormat="1" applyFont="1" applyFill="1" applyBorder="1" applyAlignment="1">
      <alignment vertical="top"/>
    </xf>
    <xf numFmtId="49" fontId="8" fillId="0" borderId="1" xfId="27" applyNumberFormat="1" applyFont="1" applyFill="1" applyBorder="1" applyAlignment="1">
      <alignment horizontal="center" vertical="top" wrapText="1"/>
    </xf>
    <xf numFmtId="3" fontId="8" fillId="0" borderId="3" xfId="27" applyNumberFormat="1" applyFont="1" applyFill="1" applyBorder="1" applyAlignment="1">
      <alignment horizontal="left" vertical="top" wrapText="1"/>
    </xf>
    <xf numFmtId="164" fontId="8" fillId="0" borderId="1" xfId="27" applyNumberFormat="1" applyFont="1" applyFill="1" applyBorder="1" applyAlignment="1">
      <alignment horizontal="center" vertical="top" wrapText="1"/>
    </xf>
    <xf numFmtId="3" fontId="6" fillId="0" borderId="3" xfId="27" applyNumberFormat="1" applyFont="1" applyFill="1" applyBorder="1" applyAlignment="1">
      <alignment horizontal="left" vertical="top" wrapText="1"/>
    </xf>
    <xf numFmtId="164" fontId="8" fillId="0" borderId="3" xfId="27" applyNumberFormat="1" applyFont="1" applyFill="1" applyBorder="1" applyAlignment="1">
      <alignment horizontal="center" vertical="top"/>
    </xf>
    <xf numFmtId="164" fontId="8" fillId="0" borderId="0" xfId="27" applyNumberFormat="1" applyFont="1" applyFill="1" applyBorder="1" applyAlignment="1">
      <alignment vertical="center"/>
    </xf>
    <xf numFmtId="164" fontId="8" fillId="0" borderId="0" xfId="27" applyNumberFormat="1" applyFont="1" applyFill="1" applyBorder="1" applyAlignment="1">
      <alignment horizontal="right" vertical="center"/>
    </xf>
    <xf numFmtId="164" fontId="8" fillId="0" borderId="0" xfId="27" applyNumberFormat="1" applyFont="1" applyFill="1" applyBorder="1" applyAlignment="1">
      <alignment horizontal="center" vertical="top"/>
    </xf>
    <xf numFmtId="0" fontId="8" fillId="0" borderId="4" xfId="27" applyFont="1" applyFill="1" applyBorder="1" applyAlignment="1">
      <alignment horizontal="center" vertical="top"/>
    </xf>
    <xf numFmtId="0" fontId="8" fillId="0" borderId="0" xfId="27" applyFont="1" applyFill="1" applyAlignment="1">
      <alignment horizontal="center" vertical="top"/>
    </xf>
    <xf numFmtId="164" fontId="8" fillId="0" borderId="1" xfId="27" applyNumberFormat="1" applyFont="1" applyFill="1" applyBorder="1" applyAlignment="1">
      <alignment vertical="top"/>
    </xf>
    <xf numFmtId="164" fontId="6" fillId="0" borderId="1" xfId="27" applyNumberFormat="1" applyFont="1" applyFill="1" applyBorder="1" applyAlignment="1">
      <alignment horizontal="right" vertical="top" wrapText="1"/>
    </xf>
    <xf numFmtId="0" fontId="10" fillId="0" borderId="0" xfId="28" applyFont="1" applyAlignment="1">
      <alignment horizontal="center" vertical="center" wrapText="1"/>
    </xf>
    <xf numFmtId="0" fontId="4" fillId="0" borderId="0" xfId="28"/>
    <xf numFmtId="0" fontId="11" fillId="0" borderId="0" xfId="28" applyFont="1" applyAlignment="1">
      <alignment horizontal="center" vertical="center" wrapText="1"/>
    </xf>
    <xf numFmtId="0" fontId="12" fillId="0" borderId="0" xfId="28" applyFont="1" applyAlignment="1">
      <alignment horizontal="center" vertical="center" wrapText="1"/>
    </xf>
    <xf numFmtId="0" fontId="12" fillId="0" borderId="0" xfId="28" applyFont="1" applyAlignment="1">
      <alignment horizontal="left" vertical="center" wrapText="1"/>
    </xf>
    <xf numFmtId="0" fontId="13" fillId="0" borderId="1" xfId="28" applyFont="1" applyBorder="1" applyAlignment="1">
      <alignment horizontal="center" vertical="center" wrapText="1"/>
    </xf>
    <xf numFmtId="0" fontId="4" fillId="0" borderId="0" xfId="28" applyBorder="1"/>
    <xf numFmtId="0" fontId="13" fillId="0" borderId="1" xfId="28" applyFont="1" applyBorder="1" applyAlignment="1">
      <alignment horizontal="center"/>
    </xf>
    <xf numFmtId="0" fontId="5" fillId="0" borderId="1" xfId="28" applyFont="1" applyBorder="1" applyAlignment="1">
      <alignment horizontal="left" vertical="center" wrapText="1"/>
    </xf>
    <xf numFmtId="164" fontId="14" fillId="0" borderId="1" xfId="28" applyNumberFormat="1" applyFont="1" applyBorder="1" applyAlignment="1">
      <alignment horizontal="center" vertical="center" wrapText="1"/>
    </xf>
    <xf numFmtId="0" fontId="4" fillId="0" borderId="1" xfId="28" applyBorder="1" applyAlignment="1">
      <alignment vertical="center" wrapText="1"/>
    </xf>
    <xf numFmtId="0" fontId="14" fillId="0" borderId="1" xfId="28" applyFont="1" applyBorder="1" applyAlignment="1">
      <alignment horizontal="center" vertical="center" wrapText="1"/>
    </xf>
    <xf numFmtId="164" fontId="14" fillId="0" borderId="1" xfId="28" applyNumberFormat="1" applyFont="1" applyFill="1" applyBorder="1" applyAlignment="1">
      <alignment horizontal="center" vertical="center" wrapText="1"/>
    </xf>
    <xf numFmtId="0" fontId="4" fillId="0" borderId="1" xfId="28" applyBorder="1"/>
    <xf numFmtId="0" fontId="14" fillId="0" borderId="0" xfId="28" applyFont="1" applyBorder="1" applyAlignment="1">
      <alignment horizontal="center" vertical="center" wrapText="1"/>
    </xf>
    <xf numFmtId="0" fontId="13" fillId="0" borderId="1" xfId="28" applyFont="1" applyBorder="1" applyAlignment="1">
      <alignment vertical="center" wrapText="1"/>
    </xf>
    <xf numFmtId="164" fontId="13" fillId="0" borderId="1" xfId="28" applyNumberFormat="1" applyFont="1" applyBorder="1" applyAlignment="1">
      <alignment horizontal="center" vertical="center" wrapText="1"/>
    </xf>
    <xf numFmtId="166" fontId="13" fillId="0" borderId="1" xfId="28" applyNumberFormat="1" applyFont="1" applyBorder="1" applyAlignment="1">
      <alignment horizontal="center" vertical="center" wrapText="1"/>
    </xf>
    <xf numFmtId="164" fontId="6" fillId="0" borderId="0" xfId="27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/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9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/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29" applyFont="1" applyFill="1" applyAlignment="1">
      <alignment vertical="center" wrapText="1"/>
    </xf>
    <xf numFmtId="4" fontId="26" fillId="0" borderId="0" xfId="29" applyNumberFormat="1" applyFont="1" applyFill="1" applyAlignment="1">
      <alignment vertical="center" wrapText="1"/>
    </xf>
    <xf numFmtId="0" fontId="26" fillId="0" borderId="0" xfId="29" applyFont="1" applyFill="1" applyAlignment="1">
      <alignment horizontal="center" vertical="center" wrapText="1"/>
    </xf>
    <xf numFmtId="0" fontId="1" fillId="0" borderId="0" xfId="33" applyFont="1" applyAlignment="1">
      <alignment horizontal="justify" vertical="center"/>
    </xf>
    <xf numFmtId="0" fontId="1" fillId="0" borderId="0" xfId="33" applyFont="1"/>
    <xf numFmtId="0" fontId="1" fillId="0" borderId="0" xfId="33" applyFont="1" applyFill="1"/>
    <xf numFmtId="0" fontId="1" fillId="2" borderId="0" xfId="33" applyFont="1" applyFill="1"/>
    <xf numFmtId="0" fontId="1" fillId="4" borderId="0" xfId="33" applyFont="1" applyFill="1"/>
    <xf numFmtId="0" fontId="8" fillId="0" borderId="0" xfId="33" applyFont="1"/>
    <xf numFmtId="0" fontId="21" fillId="0" borderId="0" xfId="33" applyFont="1" applyAlignment="1">
      <alignment vertical="center" wrapText="1"/>
    </xf>
    <xf numFmtId="0" fontId="1" fillId="0" borderId="0" xfId="33" applyFont="1" applyAlignment="1">
      <alignment vertical="center" wrapText="1"/>
    </xf>
    <xf numFmtId="0" fontId="21" fillId="0" borderId="0" xfId="33" applyFont="1"/>
    <xf numFmtId="0" fontId="21" fillId="0" borderId="0" xfId="33" applyFont="1" applyAlignment="1">
      <alignment horizontal="center"/>
    </xf>
    <xf numFmtId="0" fontId="21" fillId="0" borderId="1" xfId="33" applyFont="1" applyFill="1" applyBorder="1" applyAlignment="1">
      <alignment horizontal="center" vertical="center" wrapText="1"/>
    </xf>
    <xf numFmtId="0" fontId="6" fillId="0" borderId="1" xfId="33" applyFont="1" applyBorder="1" applyAlignment="1">
      <alignment horizontal="center" vertical="center"/>
    </xf>
    <xf numFmtId="0" fontId="8" fillId="0" borderId="11" xfId="33" applyFont="1" applyBorder="1"/>
    <xf numFmtId="0" fontId="8" fillId="0" borderId="1" xfId="33" applyFont="1" applyBorder="1"/>
    <xf numFmtId="0" fontId="8" fillId="5" borderId="8" xfId="33" applyFont="1" applyFill="1" applyBorder="1"/>
    <xf numFmtId="0" fontId="8" fillId="5" borderId="12" xfId="33" applyFont="1" applyFill="1" applyBorder="1"/>
    <xf numFmtId="0" fontId="8" fillId="4" borderId="1" xfId="33" applyFont="1" applyFill="1" applyBorder="1"/>
    <xf numFmtId="0" fontId="8" fillId="6" borderId="1" xfId="33" applyFont="1" applyFill="1" applyBorder="1"/>
    <xf numFmtId="0" fontId="8" fillId="6" borderId="11" xfId="33" applyFont="1" applyFill="1" applyBorder="1"/>
    <xf numFmtId="0" fontId="8" fillId="4" borderId="11" xfId="33" applyFont="1" applyFill="1" applyBorder="1"/>
    <xf numFmtId="0" fontId="1" fillId="0" borderId="0" xfId="0" applyFont="1" applyAlignment="1">
      <alignment vertical="center" wrapText="1"/>
    </xf>
    <xf numFmtId="0" fontId="6" fillId="5" borderId="11" xfId="33" applyFont="1" applyFill="1" applyBorder="1"/>
    <xf numFmtId="0" fontId="6" fillId="5" borderId="1" xfId="33" applyFont="1" applyFill="1" applyBorder="1"/>
    <xf numFmtId="0" fontId="6" fillId="4" borderId="1" xfId="33" applyFont="1" applyFill="1" applyBorder="1"/>
    <xf numFmtId="0" fontId="9" fillId="0" borderId="1" xfId="33" applyFont="1" applyBorder="1" applyAlignment="1">
      <alignment horizontal="center" vertical="center"/>
    </xf>
    <xf numFmtId="0" fontId="9" fillId="0" borderId="1" xfId="33" applyFont="1" applyBorder="1"/>
    <xf numFmtId="4" fontId="9" fillId="0" borderId="1" xfId="33" applyNumberFormat="1" applyFont="1" applyFill="1" applyBorder="1"/>
    <xf numFmtId="4" fontId="9" fillId="0" borderId="1" xfId="33" applyNumberFormat="1" applyFont="1" applyBorder="1"/>
    <xf numFmtId="0" fontId="9" fillId="0" borderId="11" xfId="33" applyFont="1" applyBorder="1"/>
    <xf numFmtId="0" fontId="8" fillId="0" borderId="0" xfId="33" applyFont="1" applyFill="1"/>
    <xf numFmtId="0" fontId="8" fillId="2" borderId="0" xfId="33" applyFont="1" applyFill="1"/>
    <xf numFmtId="0" fontId="8" fillId="6" borderId="0" xfId="33" applyFont="1" applyFill="1"/>
    <xf numFmtId="0" fontId="8" fillId="4" borderId="0" xfId="33" applyFont="1" applyFill="1"/>
    <xf numFmtId="4" fontId="8" fillId="0" borderId="0" xfId="33" applyNumberFormat="1" applyFont="1"/>
    <xf numFmtId="0" fontId="30" fillId="4" borderId="0" xfId="0" applyFont="1" applyFill="1"/>
    <xf numFmtId="0" fontId="30" fillId="0" borderId="0" xfId="0" applyFont="1"/>
    <xf numFmtId="0" fontId="22" fillId="4" borderId="0" xfId="0" applyFont="1" applyFill="1"/>
    <xf numFmtId="0" fontId="0" fillId="4" borderId="0" xfId="0" applyFill="1"/>
    <xf numFmtId="0" fontId="31" fillId="4" borderId="0" xfId="0" applyFont="1" applyFill="1" applyAlignment="1">
      <alignment wrapText="1"/>
    </xf>
    <xf numFmtId="0" fontId="31" fillId="4" borderId="0" xfId="0" applyFont="1" applyFill="1"/>
    <xf numFmtId="0" fontId="31" fillId="0" borderId="0" xfId="0" applyFont="1"/>
    <xf numFmtId="0" fontId="33" fillId="4" borderId="0" xfId="0" applyFont="1" applyFill="1"/>
    <xf numFmtId="0" fontId="3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0" xfId="0" applyFont="1" applyFill="1"/>
    <xf numFmtId="0" fontId="25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 wrapText="1"/>
    </xf>
    <xf numFmtId="168" fontId="36" fillId="7" borderId="1" xfId="0" applyNumberFormat="1" applyFont="1" applyFill="1" applyBorder="1" applyAlignment="1">
      <alignment horizontal="center" vertical="center"/>
    </xf>
    <xf numFmtId="0" fontId="25" fillId="7" borderId="0" xfId="0" applyFont="1" applyFill="1"/>
    <xf numFmtId="0" fontId="22" fillId="4" borderId="3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vertical="center" wrapText="1"/>
    </xf>
    <xf numFmtId="0" fontId="22" fillId="4" borderId="3" xfId="0" applyFont="1" applyFill="1" applyBorder="1"/>
    <xf numFmtId="168" fontId="34" fillId="7" borderId="1" xfId="0" applyNumberFormat="1" applyFont="1" applyFill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0" fontId="22" fillId="4" borderId="1" xfId="0" applyFont="1" applyFill="1" applyBorder="1"/>
    <xf numFmtId="4" fontId="34" fillId="7" borderId="1" xfId="0" applyNumberFormat="1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left" vertical="center" wrapText="1"/>
    </xf>
    <xf numFmtId="167" fontId="22" fillId="4" borderId="1" xfId="0" applyNumberFormat="1" applyFont="1" applyFill="1" applyBorder="1"/>
    <xf numFmtId="0" fontId="36" fillId="7" borderId="3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left" vertical="center" wrapText="1"/>
    </xf>
    <xf numFmtId="0" fontId="36" fillId="7" borderId="3" xfId="0" applyFont="1" applyFill="1" applyBorder="1"/>
    <xf numFmtId="167" fontId="36" fillId="7" borderId="3" xfId="0" applyNumberFormat="1" applyFont="1" applyFill="1" applyBorder="1"/>
    <xf numFmtId="0" fontId="36" fillId="7" borderId="0" xfId="0" applyFont="1" applyFill="1" applyBorder="1"/>
    <xf numFmtId="167" fontId="22" fillId="4" borderId="3" xfId="0" applyNumberFormat="1" applyFont="1" applyFill="1" applyBorder="1"/>
    <xf numFmtId="0" fontId="22" fillId="4" borderId="0" xfId="0" applyFont="1" applyFill="1" applyBorder="1"/>
    <xf numFmtId="0" fontId="35" fillId="7" borderId="1" xfId="0" applyFont="1" applyFill="1" applyBorder="1"/>
    <xf numFmtId="0" fontId="9" fillId="7" borderId="1" xfId="0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horizontal="right" vertical="center" wrapText="1"/>
    </xf>
    <xf numFmtId="4" fontId="0" fillId="4" borderId="0" xfId="0" applyNumberFormat="1" applyFill="1" applyAlignment="1">
      <alignment horizontal="right" vertical="center"/>
    </xf>
    <xf numFmtId="0" fontId="37" fillId="4" borderId="0" xfId="0" applyFont="1" applyFill="1"/>
    <xf numFmtId="0" fontId="38" fillId="4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/>
    </xf>
    <xf numFmtId="0" fontId="38" fillId="4" borderId="0" xfId="0" applyFont="1" applyFill="1" applyAlignment="1"/>
    <xf numFmtId="4" fontId="0" fillId="4" borderId="0" xfId="0" applyNumberFormat="1" applyFill="1"/>
    <xf numFmtId="4" fontId="0" fillId="0" borderId="0" xfId="0" applyNumberFormat="1"/>
    <xf numFmtId="0" fontId="0" fillId="0" borderId="1" xfId="0" applyBorder="1"/>
    <xf numFmtId="0" fontId="33" fillId="7" borderId="1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wrapText="1"/>
    </xf>
    <xf numFmtId="0" fontId="33" fillId="7" borderId="1" xfId="0" applyFont="1" applyFill="1" applyBorder="1" applyAlignment="1"/>
    <xf numFmtId="4" fontId="33" fillId="7" borderId="1" xfId="0" applyNumberFormat="1" applyFont="1" applyFill="1" applyBorder="1" applyAlignment="1"/>
    <xf numFmtId="167" fontId="33" fillId="7" borderId="1" xfId="0" applyNumberFormat="1" applyFont="1" applyFill="1" applyBorder="1" applyAlignment="1"/>
    <xf numFmtId="0" fontId="33" fillId="7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/>
    <xf numFmtId="4" fontId="33" fillId="4" borderId="1" xfId="0" applyNumberFormat="1" applyFont="1" applyFill="1" applyBorder="1" applyAlignment="1"/>
    <xf numFmtId="167" fontId="33" fillId="4" borderId="1" xfId="0" applyNumberFormat="1" applyFont="1" applyFill="1" applyBorder="1" applyAlignment="1"/>
    <xf numFmtId="0" fontId="33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33" fillId="4" borderId="12" xfId="0" applyFont="1" applyFill="1" applyBorder="1" applyAlignment="1"/>
    <xf numFmtId="4" fontId="33" fillId="4" borderId="12" xfId="0" applyNumberFormat="1" applyFont="1" applyFill="1" applyBorder="1" applyAlignment="1"/>
    <xf numFmtId="0" fontId="33" fillId="4" borderId="12" xfId="0" applyFont="1" applyFill="1" applyBorder="1"/>
    <xf numFmtId="0" fontId="33" fillId="7" borderId="0" xfId="0" applyFont="1" applyFill="1" applyBorder="1"/>
    <xf numFmtId="0" fontId="3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33" fillId="0" borderId="0" xfId="0" applyFont="1" applyBorder="1"/>
    <xf numFmtId="0" fontId="33" fillId="7" borderId="12" xfId="0" applyFont="1" applyFill="1" applyBorder="1" applyAlignment="1"/>
    <xf numFmtId="4" fontId="33" fillId="7" borderId="12" xfId="0" applyNumberFormat="1" applyFont="1" applyFill="1" applyBorder="1" applyAlignment="1"/>
    <xf numFmtId="0" fontId="33" fillId="7" borderId="12" xfId="0" applyFont="1" applyFill="1" applyBorder="1"/>
    <xf numFmtId="0" fontId="39" fillId="4" borderId="12" xfId="0" applyFont="1" applyFill="1" applyBorder="1" applyAlignment="1"/>
    <xf numFmtId="4" fontId="39" fillId="4" borderId="12" xfId="0" applyNumberFormat="1" applyFont="1" applyFill="1" applyBorder="1" applyAlignment="1"/>
    <xf numFmtId="167" fontId="39" fillId="4" borderId="1" xfId="0" applyNumberFormat="1" applyFont="1" applyFill="1" applyBorder="1" applyAlignment="1"/>
    <xf numFmtId="0" fontId="33" fillId="4" borderId="0" xfId="0" applyFont="1" applyFill="1" applyBorder="1"/>
    <xf numFmtId="0" fontId="33" fillId="0" borderId="1" xfId="0" applyFont="1" applyBorder="1"/>
    <xf numFmtId="0" fontId="33" fillId="4" borderId="12" xfId="0" applyFont="1" applyFill="1" applyBorder="1" applyAlignment="1">
      <alignment horizontal="center"/>
    </xf>
    <xf numFmtId="4" fontId="33" fillId="4" borderId="12" xfId="0" applyNumberFormat="1" applyFont="1" applyFill="1" applyBorder="1" applyAlignment="1">
      <alignment wrapText="1"/>
    </xf>
    <xf numFmtId="0" fontId="33" fillId="0" borderId="0" xfId="0" applyFont="1"/>
    <xf numFmtId="0" fontId="21" fillId="4" borderId="0" xfId="0" applyFont="1" applyFill="1" applyAlignment="1">
      <alignment horizontal="center" vertical="center"/>
    </xf>
    <xf numFmtId="0" fontId="25" fillId="4" borderId="0" xfId="0" applyFont="1" applyFill="1"/>
    <xf numFmtId="0" fontId="21" fillId="4" borderId="0" xfId="0" applyFont="1" applyFill="1" applyAlignment="1">
      <alignment horizontal="center"/>
    </xf>
    <xf numFmtId="0" fontId="21" fillId="4" borderId="0" xfId="0" applyFont="1" applyFill="1" applyAlignment="1"/>
    <xf numFmtId="0" fontId="0" fillId="4" borderId="0" xfId="0" applyFill="1" applyAlignment="1"/>
    <xf numFmtId="0" fontId="31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vertical="center"/>
    </xf>
    <xf numFmtId="167" fontId="30" fillId="4" borderId="1" xfId="0" applyNumberFormat="1" applyFont="1" applyFill="1" applyBorder="1" applyAlignment="1">
      <alignment horizontal="center" vertical="center"/>
    </xf>
    <xf numFmtId="167" fontId="30" fillId="4" borderId="1" xfId="32" applyNumberFormat="1" applyFont="1" applyFill="1" applyBorder="1" applyAlignment="1">
      <alignment horizontal="center" vertical="center"/>
    </xf>
    <xf numFmtId="0" fontId="30" fillId="4" borderId="1" xfId="0" applyFont="1" applyFill="1" applyBorder="1"/>
    <xf numFmtId="4" fontId="30" fillId="4" borderId="1" xfId="0" applyNumberFormat="1" applyFont="1" applyFill="1" applyBorder="1"/>
    <xf numFmtId="0" fontId="30" fillId="4" borderId="0" xfId="0" applyFont="1" applyFill="1" applyBorder="1" applyAlignment="1">
      <alignment horizontal="center" vertical="center"/>
    </xf>
    <xf numFmtId="0" fontId="43" fillId="4" borderId="0" xfId="0" applyFont="1" applyFill="1"/>
    <xf numFmtId="0" fontId="43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43" fillId="0" borderId="0" xfId="0" applyFont="1" applyAlignment="1"/>
    <xf numFmtId="0" fontId="22" fillId="4" borderId="1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4" fillId="0" borderId="17" xfId="0" applyFont="1" applyBorder="1" applyAlignment="1">
      <alignment horizontal="justify" vertical="top" wrapText="1"/>
    </xf>
    <xf numFmtId="166" fontId="33" fillId="0" borderId="20" xfId="0" applyNumberFormat="1" applyFont="1" applyBorder="1" applyAlignment="1">
      <alignment horizontal="center" vertical="top" wrapText="1"/>
    </xf>
    <xf numFmtId="166" fontId="34" fillId="0" borderId="20" xfId="0" applyNumberFormat="1" applyFont="1" applyBorder="1" applyAlignment="1">
      <alignment horizontal="center" vertical="top" wrapText="1"/>
    </xf>
    <xf numFmtId="2" fontId="42" fillId="0" borderId="13" xfId="0" applyNumberFormat="1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6" fillId="4" borderId="11" xfId="33" applyFont="1" applyFill="1" applyBorder="1"/>
    <xf numFmtId="43" fontId="6" fillId="0" borderId="1" xfId="37" applyFont="1" applyFill="1" applyBorder="1" applyAlignment="1">
      <alignment vertical="top"/>
    </xf>
    <xf numFmtId="43" fontId="6" fillId="0" borderId="1" xfId="37" applyFont="1" applyFill="1" applyBorder="1" applyAlignment="1">
      <alignment horizontal="center" vertical="top" wrapText="1"/>
    </xf>
    <xf numFmtId="43" fontId="6" fillId="0" borderId="1" xfId="37" applyFont="1" applyFill="1" applyBorder="1" applyAlignment="1">
      <alignment horizontal="center" vertical="top"/>
    </xf>
    <xf numFmtId="164" fontId="6" fillId="0" borderId="1" xfId="31" applyNumberFormat="1" applyFont="1" applyFill="1" applyBorder="1" applyAlignment="1">
      <alignment horizontal="center" vertical="top" wrapText="1"/>
    </xf>
    <xf numFmtId="164" fontId="8" fillId="0" borderId="1" xfId="27" applyNumberFormat="1" applyFont="1" applyFill="1" applyBorder="1" applyAlignment="1">
      <alignment horizontal="center" vertical="top"/>
    </xf>
    <xf numFmtId="3" fontId="8" fillId="0" borderId="1" xfId="27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5" fillId="0" borderId="0" xfId="0" applyFont="1"/>
    <xf numFmtId="1" fontId="33" fillId="0" borderId="20" xfId="0" applyNumberFormat="1" applyFont="1" applyBorder="1" applyAlignment="1">
      <alignment horizontal="center" vertical="top" wrapText="1"/>
    </xf>
    <xf numFmtId="164" fontId="8" fillId="0" borderId="10" xfId="31" applyNumberFormat="1" applyFont="1" applyFill="1" applyBorder="1" applyAlignment="1">
      <alignment horizontal="center" vertical="top" wrapText="1"/>
    </xf>
    <xf numFmtId="164" fontId="8" fillId="0" borderId="3" xfId="31" applyNumberFormat="1" applyFont="1" applyFill="1" applyBorder="1" applyAlignment="1">
      <alignment horizontal="center" vertical="top" wrapText="1"/>
    </xf>
    <xf numFmtId="164" fontId="8" fillId="0" borderId="1" xfId="31" applyNumberFormat="1" applyFont="1" applyFill="1" applyBorder="1" applyAlignment="1">
      <alignment horizontal="center" vertical="top" wrapText="1"/>
    </xf>
    <xf numFmtId="164" fontId="6" fillId="0" borderId="1" xfId="27" applyNumberFormat="1" applyFont="1" applyFill="1" applyBorder="1" applyAlignment="1">
      <alignment vertical="top" wrapText="1"/>
    </xf>
    <xf numFmtId="164" fontId="6" fillId="0" borderId="0" xfId="27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3" fillId="0" borderId="1" xfId="28" applyFont="1" applyBorder="1" applyAlignment="1">
      <alignment horizontal="center" vertical="center" wrapText="1"/>
    </xf>
    <xf numFmtId="0" fontId="21" fillId="0" borderId="1" xfId="33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21" fillId="2" borderId="1" xfId="33" applyFont="1" applyFill="1" applyBorder="1" applyAlignment="1">
      <alignment horizontal="center" vertical="center" wrapText="1"/>
    </xf>
    <xf numFmtId="0" fontId="6" fillId="2" borderId="1" xfId="33" applyFont="1" applyFill="1" applyBorder="1" applyAlignment="1">
      <alignment horizontal="center" vertical="center"/>
    </xf>
    <xf numFmtId="0" fontId="8" fillId="8" borderId="1" xfId="33" applyFont="1" applyFill="1" applyBorder="1" applyAlignment="1">
      <alignment horizontal="center" vertical="center"/>
    </xf>
    <xf numFmtId="0" fontId="3" fillId="8" borderId="1" xfId="33" applyFont="1" applyFill="1" applyBorder="1" applyAlignment="1">
      <alignment vertical="center" wrapText="1"/>
    </xf>
    <xf numFmtId="4" fontId="9" fillId="8" borderId="1" xfId="33" applyNumberFormat="1" applyFont="1" applyFill="1" applyBorder="1" applyAlignment="1">
      <alignment wrapText="1"/>
    </xf>
    <xf numFmtId="167" fontId="9" fillId="8" borderId="1" xfId="33" applyNumberFormat="1" applyFont="1" applyFill="1" applyBorder="1" applyAlignment="1">
      <alignment horizontal="center"/>
    </xf>
    <xf numFmtId="0" fontId="8" fillId="8" borderId="1" xfId="33" applyFont="1" applyFill="1" applyBorder="1"/>
    <xf numFmtId="0" fontId="8" fillId="2" borderId="1" xfId="3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21" fillId="2" borderId="1" xfId="33" applyNumberFormat="1" applyFont="1" applyFill="1" applyBorder="1"/>
    <xf numFmtId="4" fontId="45" fillId="2" borderId="1" xfId="33" applyNumberFormat="1" applyFont="1" applyFill="1" applyBorder="1"/>
    <xf numFmtId="167" fontId="21" fillId="2" borderId="1" xfId="33" applyNumberFormat="1" applyFont="1" applyFill="1" applyBorder="1" applyAlignment="1">
      <alignment horizontal="center"/>
    </xf>
    <xf numFmtId="0" fontId="8" fillId="2" borderId="1" xfId="33" applyFont="1" applyFill="1" applyBorder="1"/>
    <xf numFmtId="4" fontId="21" fillId="2" borderId="1" xfId="33" applyNumberFormat="1" applyFont="1" applyFill="1" applyBorder="1" applyAlignment="1">
      <alignment wrapText="1"/>
    </xf>
    <xf numFmtId="4" fontId="21" fillId="2" borderId="1" xfId="33" applyNumberFormat="1" applyFont="1" applyFill="1" applyBorder="1" applyAlignment="1">
      <alignment horizontal="right"/>
    </xf>
    <xf numFmtId="0" fontId="21" fillId="2" borderId="1" xfId="33" applyFont="1" applyFill="1" applyBorder="1"/>
    <xf numFmtId="4" fontId="21" fillId="9" borderId="1" xfId="33" applyNumberFormat="1" applyFont="1" applyFill="1" applyBorder="1"/>
    <xf numFmtId="9" fontId="21" fillId="2" borderId="1" xfId="32" applyFont="1" applyFill="1" applyBorder="1"/>
    <xf numFmtId="0" fontId="46" fillId="0" borderId="0" xfId="0" applyFont="1" applyAlignment="1">
      <alignment vertical="center" wrapText="1" shrinkToFit="1"/>
    </xf>
    <xf numFmtId="0" fontId="46" fillId="2" borderId="0" xfId="0" applyFont="1" applyFill="1" applyAlignment="1">
      <alignment vertical="center" wrapText="1"/>
    </xf>
    <xf numFmtId="0" fontId="6" fillId="8" borderId="1" xfId="33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4" fontId="47" fillId="8" borderId="1" xfId="33" applyNumberFormat="1" applyFont="1" applyFill="1" applyBorder="1" applyAlignment="1">
      <alignment wrapText="1"/>
    </xf>
    <xf numFmtId="167" fontId="8" fillId="2" borderId="1" xfId="33" applyNumberFormat="1" applyFont="1" applyFill="1" applyBorder="1" applyAlignment="1">
      <alignment horizontal="center"/>
    </xf>
    <xf numFmtId="0" fontId="6" fillId="8" borderId="1" xfId="33" applyFont="1" applyFill="1" applyBorder="1"/>
    <xf numFmtId="4" fontId="21" fillId="2" borderId="1" xfId="34" applyNumberFormat="1" applyFont="1" applyFill="1" applyBorder="1" applyAlignment="1">
      <alignment horizontal="right"/>
    </xf>
    <xf numFmtId="4" fontId="21" fillId="2" borderId="12" xfId="34" applyNumberFormat="1" applyFont="1" applyFill="1" applyBorder="1" applyAlignment="1">
      <alignment horizontal="right"/>
    </xf>
    <xf numFmtId="0" fontId="48" fillId="8" borderId="1" xfId="0" applyFont="1" applyFill="1" applyBorder="1" applyAlignment="1">
      <alignment vertical="center" wrapText="1"/>
    </xf>
    <xf numFmtId="4" fontId="9" fillId="8" borderId="1" xfId="33" applyNumberFormat="1" applyFont="1" applyFill="1" applyBorder="1"/>
    <xf numFmtId="4" fontId="9" fillId="8" borderId="12" xfId="34" applyNumberFormat="1" applyFont="1" applyFill="1" applyBorder="1" applyAlignment="1">
      <alignment horizontal="right"/>
    </xf>
    <xf numFmtId="167" fontId="9" fillId="8" borderId="1" xfId="33" applyNumberFormat="1" applyFont="1" applyFill="1" applyBorder="1"/>
    <xf numFmtId="0" fontId="6" fillId="2" borderId="1" xfId="33" applyFont="1" applyFill="1" applyBorder="1"/>
    <xf numFmtId="0" fontId="1" fillId="2" borderId="12" xfId="23" applyFont="1" applyFill="1" applyBorder="1" applyAlignment="1">
      <alignment horizontal="left" vertical="center" wrapText="1"/>
    </xf>
    <xf numFmtId="4" fontId="9" fillId="8" borderId="1" xfId="33" applyNumberFormat="1" applyFont="1" applyFill="1" applyBorder="1" applyAlignment="1">
      <alignment horizontal="right"/>
    </xf>
    <xf numFmtId="4" fontId="9" fillId="8" borderId="1" xfId="34" applyNumberFormat="1" applyFont="1" applyFill="1" applyBorder="1" applyAlignment="1">
      <alignment horizontal="right"/>
    </xf>
    <xf numFmtId="4" fontId="9" fillId="2" borderId="1" xfId="33" applyNumberFormat="1" applyFont="1" applyFill="1" applyBorder="1" applyAlignment="1">
      <alignment wrapText="1"/>
    </xf>
    <xf numFmtId="4" fontId="9" fillId="2" borderId="1" xfId="33" applyNumberFormat="1" applyFont="1" applyFill="1" applyBorder="1" applyAlignment="1">
      <alignment horizontal="right"/>
    </xf>
    <xf numFmtId="4" fontId="9" fillId="2" borderId="1" xfId="33" applyNumberFormat="1" applyFont="1" applyFill="1" applyBorder="1"/>
    <xf numFmtId="4" fontId="9" fillId="2" borderId="1" xfId="34" applyNumberFormat="1" applyFont="1" applyFill="1" applyBorder="1" applyAlignment="1">
      <alignment horizontal="right"/>
    </xf>
    <xf numFmtId="167" fontId="9" fillId="2" borderId="1" xfId="33" applyNumberFormat="1" applyFont="1" applyFill="1" applyBorder="1" applyAlignment="1">
      <alignment horizontal="center"/>
    </xf>
    <xf numFmtId="0" fontId="8" fillId="9" borderId="0" xfId="33" applyFont="1" applyFill="1"/>
    <xf numFmtId="4" fontId="8" fillId="2" borderId="0" xfId="33" applyNumberFormat="1" applyFont="1" applyFill="1"/>
    <xf numFmtId="164" fontId="35" fillId="7" borderId="1" xfId="0" applyNumberFormat="1" applyFont="1" applyFill="1" applyBorder="1" applyAlignment="1">
      <alignment horizontal="right" vertical="center"/>
    </xf>
    <xf numFmtId="167" fontId="35" fillId="7" borderId="1" xfId="32" applyNumberFormat="1" applyFont="1" applyFill="1" applyBorder="1" applyAlignment="1">
      <alignment horizontal="right" vertical="center"/>
    </xf>
    <xf numFmtId="164" fontId="35" fillId="7" borderId="1" xfId="0" applyNumberFormat="1" applyFont="1" applyFill="1" applyBorder="1" applyAlignment="1">
      <alignment horizontal="center" vertical="center"/>
    </xf>
    <xf numFmtId="167" fontId="35" fillId="7" borderId="1" xfId="32" applyNumberFormat="1" applyFont="1" applyFill="1" applyBorder="1" applyAlignment="1">
      <alignment horizontal="center" vertical="center"/>
    </xf>
    <xf numFmtId="164" fontId="25" fillId="7" borderId="0" xfId="0" applyNumberFormat="1" applyFont="1" applyFill="1"/>
    <xf numFmtId="164" fontId="30" fillId="4" borderId="1" xfId="0" applyNumberFormat="1" applyFont="1" applyFill="1" applyBorder="1" applyAlignment="1">
      <alignment horizontal="right" vertical="center" wrapText="1"/>
    </xf>
    <xf numFmtId="164" fontId="30" fillId="4" borderId="1" xfId="0" applyNumberFormat="1" applyFont="1" applyFill="1" applyBorder="1" applyAlignment="1">
      <alignment horizontal="right" vertical="center"/>
    </xf>
    <xf numFmtId="167" fontId="35" fillId="4" borderId="1" xfId="32" applyNumberFormat="1" applyFont="1" applyFill="1" applyBorder="1" applyAlignment="1">
      <alignment horizontal="right" vertical="center"/>
    </xf>
    <xf numFmtId="164" fontId="22" fillId="4" borderId="1" xfId="0" applyNumberFormat="1" applyFont="1" applyFill="1" applyBorder="1"/>
    <xf numFmtId="167" fontId="22" fillId="4" borderId="1" xfId="32" applyNumberFormat="1" applyFont="1" applyFill="1" applyBorder="1"/>
    <xf numFmtId="164" fontId="35" fillId="7" borderId="1" xfId="0" applyNumberFormat="1" applyFont="1" applyFill="1" applyBorder="1" applyAlignment="1">
      <alignment horizontal="right" vertical="center" wrapText="1"/>
    </xf>
    <xf numFmtId="164" fontId="35" fillId="7" borderId="1" xfId="0" applyNumberFormat="1" applyFont="1" applyFill="1" applyBorder="1" applyAlignment="1">
      <alignment vertical="center"/>
    </xf>
    <xf numFmtId="167" fontId="35" fillId="7" borderId="1" xfId="32" applyNumberFormat="1" applyFont="1" applyFill="1" applyBorder="1" applyAlignment="1">
      <alignment vertical="center"/>
    </xf>
    <xf numFmtId="164" fontId="21" fillId="4" borderId="1" xfId="0" applyNumberFormat="1" applyFont="1" applyFill="1" applyBorder="1" applyAlignment="1">
      <alignment horizontal="right" vertical="center" wrapText="1"/>
    </xf>
    <xf numFmtId="164" fontId="21" fillId="4" borderId="14" xfId="35" applyNumberFormat="1" applyFont="1" applyFill="1" applyBorder="1" applyAlignment="1">
      <alignment horizontal="right" vertical="center"/>
    </xf>
    <xf numFmtId="164" fontId="9" fillId="7" borderId="3" xfId="0" applyNumberFormat="1" applyFont="1" applyFill="1" applyBorder="1" applyAlignment="1">
      <alignment horizontal="right" vertical="center" wrapText="1"/>
    </xf>
    <xf numFmtId="167" fontId="9" fillId="7" borderId="3" xfId="32" applyNumberFormat="1" applyFont="1" applyFill="1" applyBorder="1" applyAlignment="1">
      <alignment horizontal="right" vertical="center" wrapText="1"/>
    </xf>
    <xf numFmtId="164" fontId="21" fillId="4" borderId="3" xfId="0" applyNumberFormat="1" applyFont="1" applyFill="1" applyBorder="1" applyAlignment="1">
      <alignment horizontal="right" vertical="center" wrapText="1"/>
    </xf>
    <xf numFmtId="164" fontId="30" fillId="4" borderId="3" xfId="0" applyNumberFormat="1" applyFont="1" applyFill="1" applyBorder="1" applyAlignment="1">
      <alignment horizontal="right" vertical="center"/>
    </xf>
    <xf numFmtId="164" fontId="22" fillId="4" borderId="3" xfId="0" applyNumberFormat="1" applyFont="1" applyFill="1" applyBorder="1"/>
    <xf numFmtId="167" fontId="22" fillId="4" borderId="3" xfId="32" applyNumberFormat="1" applyFont="1" applyFill="1" applyBorder="1"/>
    <xf numFmtId="164" fontId="22" fillId="4" borderId="3" xfId="0" applyNumberFormat="1" applyFont="1" applyFill="1" applyBorder="1" applyAlignment="1">
      <alignment horizontal="right" vertical="center"/>
    </xf>
    <xf numFmtId="164" fontId="1" fillId="4" borderId="1" xfId="35" applyNumberFormat="1" applyFont="1" applyFill="1" applyBorder="1" applyAlignment="1">
      <alignment horizontal="right" vertical="center"/>
    </xf>
    <xf numFmtId="164" fontId="21" fillId="4" borderId="1" xfId="36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right" vertical="center" wrapText="1"/>
    </xf>
    <xf numFmtId="167" fontId="9" fillId="7" borderId="1" xfId="32" applyNumberFormat="1" applyFont="1" applyFill="1" applyBorder="1" applyAlignment="1">
      <alignment horizontal="right" vertical="center" wrapText="1"/>
    </xf>
    <xf numFmtId="164" fontId="35" fillId="7" borderId="1" xfId="0" applyNumberFormat="1" applyFont="1" applyFill="1" applyBorder="1"/>
    <xf numFmtId="164" fontId="8" fillId="7" borderId="1" xfId="0" applyNumberFormat="1" applyFont="1" applyFill="1" applyBorder="1" applyAlignment="1"/>
    <xf numFmtId="164" fontId="39" fillId="4" borderId="1" xfId="0" applyNumberFormat="1" applyFont="1" applyFill="1" applyBorder="1" applyAlignment="1">
      <alignment wrapText="1"/>
    </xf>
    <xf numFmtId="164" fontId="39" fillId="4" borderId="1" xfId="0" applyNumberFormat="1" applyFont="1" applyFill="1" applyBorder="1" applyAlignment="1"/>
    <xf numFmtId="164" fontId="8" fillId="4" borderId="1" xfId="33" applyNumberFormat="1" applyFont="1" applyFill="1" applyBorder="1" applyAlignment="1">
      <alignment wrapText="1"/>
    </xf>
    <xf numFmtId="164" fontId="8" fillId="4" borderId="1" xfId="0" applyNumberFormat="1" applyFont="1" applyFill="1" applyBorder="1" applyAlignment="1"/>
    <xf numFmtId="164" fontId="39" fillId="4" borderId="1" xfId="33" applyNumberFormat="1" applyFont="1" applyFill="1" applyBorder="1" applyAlignment="1">
      <alignment wrapText="1"/>
    </xf>
    <xf numFmtId="164" fontId="8" fillId="0" borderId="1" xfId="0" applyNumberFormat="1" applyFont="1" applyBorder="1"/>
    <xf numFmtId="164" fontId="8" fillId="7" borderId="1" xfId="0" applyNumberFormat="1" applyFont="1" applyFill="1" applyBorder="1" applyAlignment="1">
      <alignment wrapText="1"/>
    </xf>
    <xf numFmtId="164" fontId="33" fillId="7" borderId="1" xfId="0" applyNumberFormat="1" applyFont="1" applyFill="1" applyBorder="1" applyAlignment="1"/>
    <xf numFmtId="164" fontId="33" fillId="7" borderId="0" xfId="0" applyNumberFormat="1" applyFont="1" applyFill="1" applyBorder="1"/>
    <xf numFmtId="164" fontId="8" fillId="4" borderId="1" xfId="33" applyNumberFormat="1" applyFont="1" applyFill="1" applyBorder="1"/>
    <xf numFmtId="164" fontId="8" fillId="4" borderId="1" xfId="33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/>
    <xf numFmtId="164" fontId="33" fillId="4" borderId="12" xfId="0" applyNumberFormat="1" applyFont="1" applyFill="1" applyBorder="1" applyAlignment="1">
      <alignment wrapText="1"/>
    </xf>
    <xf numFmtId="4" fontId="44" fillId="4" borderId="0" xfId="0" applyNumberFormat="1" applyFont="1" applyFill="1"/>
    <xf numFmtId="164" fontId="30" fillId="4" borderId="1" xfId="0" applyNumberFormat="1" applyFont="1" applyFill="1" applyBorder="1" applyAlignment="1">
      <alignment horizontal="center" vertical="center" wrapText="1"/>
    </xf>
    <xf numFmtId="164" fontId="30" fillId="4" borderId="1" xfId="0" applyNumberFormat="1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/>
    </xf>
    <xf numFmtId="164" fontId="30" fillId="0" borderId="1" xfId="0" applyNumberFormat="1" applyFont="1" applyBorder="1"/>
    <xf numFmtId="164" fontId="0" fillId="4" borderId="0" xfId="0" applyNumberFormat="1" applyFill="1"/>
    <xf numFmtId="0" fontId="45" fillId="2" borderId="0" xfId="0" applyFont="1" applyFill="1"/>
    <xf numFmtId="0" fontId="46" fillId="2" borderId="0" xfId="0" applyFont="1" applyFill="1"/>
    <xf numFmtId="0" fontId="4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vertical="center" wrapText="1"/>
    </xf>
    <xf numFmtId="164" fontId="50" fillId="10" borderId="1" xfId="0" applyNumberFormat="1" applyFont="1" applyFill="1" applyBorder="1" applyAlignment="1">
      <alignment horizontal="center" vertical="center"/>
    </xf>
    <xf numFmtId="167" fontId="50" fillId="10" borderId="1" xfId="32" applyNumberFormat="1" applyFont="1" applyFill="1" applyBorder="1" applyAlignment="1">
      <alignment horizontal="center" vertical="center"/>
    </xf>
    <xf numFmtId="167" fontId="50" fillId="10" borderId="1" xfId="0" applyNumberFormat="1" applyFont="1" applyFill="1" applyBorder="1" applyAlignment="1">
      <alignment horizontal="center" vertical="center"/>
    </xf>
    <xf numFmtId="2" fontId="50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164" fontId="51" fillId="2" borderId="1" xfId="0" applyNumberFormat="1" applyFont="1" applyFill="1" applyBorder="1" applyAlignment="1">
      <alignment horizontal="center" vertical="center"/>
    </xf>
    <xf numFmtId="167" fontId="51" fillId="2" borderId="1" xfId="32" applyNumberFormat="1" applyFont="1" applyFill="1" applyBorder="1" applyAlignment="1">
      <alignment horizontal="center" vertical="center"/>
    </xf>
    <xf numFmtId="167" fontId="51" fillId="2" borderId="1" xfId="0" applyNumberFormat="1" applyFont="1" applyFill="1" applyBorder="1" applyAlignment="1">
      <alignment horizontal="center" vertical="center"/>
    </xf>
    <xf numFmtId="0" fontId="1" fillId="2" borderId="3" xfId="23" applyFont="1" applyFill="1" applyBorder="1" applyAlignment="1">
      <alignment vertical="center" wrapText="1"/>
    </xf>
    <xf numFmtId="0" fontId="48" fillId="10" borderId="1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/>
    </xf>
    <xf numFmtId="164" fontId="51" fillId="2" borderId="1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/>
    <xf numFmtId="0" fontId="45" fillId="2" borderId="1" xfId="0" applyFont="1" applyFill="1" applyBorder="1"/>
    <xf numFmtId="0" fontId="0" fillId="2" borderId="1" xfId="0" applyFill="1" applyBorder="1"/>
    <xf numFmtId="0" fontId="0" fillId="1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3" fillId="10" borderId="1" xfId="0" applyFont="1" applyFill="1" applyBorder="1" applyAlignment="1">
      <alignment horizontal="left" vertical="center" wrapText="1"/>
    </xf>
    <xf numFmtId="164" fontId="50" fillId="10" borderId="1" xfId="0" applyNumberFormat="1" applyFont="1" applyFill="1" applyBorder="1" applyAlignment="1">
      <alignment horizontal="center" vertical="center" wrapText="1"/>
    </xf>
    <xf numFmtId="167" fontId="50" fillId="10" borderId="1" xfId="0" applyNumberFormat="1" applyFont="1" applyFill="1" applyBorder="1" applyAlignment="1">
      <alignment horizontal="center" vertical="center" wrapText="1"/>
    </xf>
    <xf numFmtId="167" fontId="50" fillId="10" borderId="1" xfId="32" applyNumberFormat="1" applyFont="1" applyFill="1" applyBorder="1" applyAlignment="1">
      <alignment horizontal="center" vertical="center" wrapText="1"/>
    </xf>
    <xf numFmtId="0" fontId="45" fillId="10" borderId="1" xfId="0" applyFont="1" applyFill="1" applyBorder="1" applyAlignment="1"/>
    <xf numFmtId="0" fontId="45" fillId="10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7" fontId="7" fillId="2" borderId="1" xfId="32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wrapText="1"/>
    </xf>
    <xf numFmtId="0" fontId="52" fillId="2" borderId="1" xfId="0" applyFont="1" applyFill="1" applyBorder="1" applyAlignment="1">
      <alignment horizontal="center"/>
    </xf>
    <xf numFmtId="164" fontId="50" fillId="2" borderId="1" xfId="0" applyNumberFormat="1" applyFont="1" applyFill="1" applyBorder="1" applyAlignment="1">
      <alignment horizontal="center" vertical="center" wrapText="1"/>
    </xf>
    <xf numFmtId="167" fontId="50" fillId="2" borderId="1" xfId="32" applyNumberFormat="1" applyFont="1" applyFill="1" applyBorder="1" applyAlignment="1">
      <alignment horizontal="center" vertical="center" wrapText="1"/>
    </xf>
    <xf numFmtId="167" fontId="50" fillId="2" borderId="1" xfId="0" applyNumberFormat="1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/>
    <xf numFmtId="4" fontId="45" fillId="2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21" fillId="2" borderId="0" xfId="0" applyFont="1" applyFill="1" applyAlignment="1">
      <alignment horizontal="center" vertical="center"/>
    </xf>
    <xf numFmtId="0" fontId="49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/>
    <xf numFmtId="0" fontId="0" fillId="2" borderId="0" xfId="0" applyFill="1" applyAlignment="1"/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164" fontId="6" fillId="0" borderId="0" xfId="27" applyNumberFormat="1" applyFont="1" applyFill="1" applyBorder="1" applyAlignment="1">
      <alignment horizontal="center" vertical="center"/>
    </xf>
    <xf numFmtId="164" fontId="8" fillId="0" borderId="7" xfId="27" applyNumberFormat="1" applyFont="1" applyFill="1" applyBorder="1" applyAlignment="1">
      <alignment horizontal="center" vertical="top"/>
    </xf>
    <xf numFmtId="164" fontId="8" fillId="0" borderId="7" xfId="27" applyNumberFormat="1" applyFont="1" applyFill="1" applyBorder="1" applyAlignment="1">
      <alignment horizontal="right" vertical="top"/>
    </xf>
    <xf numFmtId="0" fontId="8" fillId="0" borderId="3" xfId="27" applyFont="1" applyFill="1" applyBorder="1" applyAlignment="1">
      <alignment horizontal="center" vertical="top" wrapText="1"/>
    </xf>
    <xf numFmtId="0" fontId="8" fillId="0" borderId="13" xfId="27" applyFont="1" applyFill="1" applyBorder="1" applyAlignment="1">
      <alignment horizontal="center" vertical="top"/>
    </xf>
    <xf numFmtId="0" fontId="8" fillId="0" borderId="12" xfId="27" applyFont="1" applyFill="1" applyBorder="1" applyAlignment="1">
      <alignment horizontal="center" vertical="top"/>
    </xf>
    <xf numFmtId="0" fontId="8" fillId="0" borderId="1" xfId="27" applyFont="1" applyFill="1" applyBorder="1" applyAlignment="1">
      <alignment horizontal="center" vertical="top" wrapText="1"/>
    </xf>
    <xf numFmtId="0" fontId="8" fillId="0" borderId="9" xfId="27" applyFont="1" applyFill="1" applyBorder="1" applyAlignment="1">
      <alignment horizontal="center" vertical="center"/>
    </xf>
    <xf numFmtId="0" fontId="8" fillId="0" borderId="10" xfId="27" applyFont="1" applyFill="1" applyBorder="1" applyAlignment="1">
      <alignment horizontal="center" vertical="center"/>
    </xf>
    <xf numFmtId="0" fontId="8" fillId="0" borderId="11" xfId="27" applyFont="1" applyFill="1" applyBorder="1" applyAlignment="1">
      <alignment horizontal="center" vertical="center"/>
    </xf>
    <xf numFmtId="0" fontId="8" fillId="0" borderId="13" xfId="27" applyFont="1" applyFill="1" applyBorder="1" applyAlignment="1">
      <alignment horizontal="center" vertical="top" wrapText="1"/>
    </xf>
    <xf numFmtId="0" fontId="8" fillId="0" borderId="12" xfId="27" applyFont="1" applyFill="1" applyBorder="1" applyAlignment="1">
      <alignment horizontal="center" vertical="top" wrapText="1"/>
    </xf>
    <xf numFmtId="49" fontId="8" fillId="0" borderId="1" xfId="27" applyNumberFormat="1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/>
    </xf>
    <xf numFmtId="164" fontId="21" fillId="0" borderId="7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2" xfId="0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13" fillId="0" borderId="1" xfId="28" applyFont="1" applyBorder="1" applyAlignment="1">
      <alignment horizontal="center" vertical="center" wrapText="1"/>
    </xf>
    <xf numFmtId="0" fontId="4" fillId="0" borderId="1" xfId="28" applyBorder="1" applyAlignment="1">
      <alignment horizontal="center" vertical="center" wrapText="1"/>
    </xf>
    <xf numFmtId="0" fontId="10" fillId="0" borderId="0" xfId="28" applyFont="1" applyAlignment="1">
      <alignment horizontal="center" vertical="center" wrapText="1"/>
    </xf>
    <xf numFmtId="0" fontId="12" fillId="0" borderId="0" xfId="28" applyFont="1" applyAlignment="1">
      <alignment horizontal="center" vertical="center" wrapText="1"/>
    </xf>
    <xf numFmtId="0" fontId="11" fillId="0" borderId="0" xfId="28" applyFont="1" applyAlignment="1">
      <alignment horizontal="center" vertical="center" wrapText="1"/>
    </xf>
    <xf numFmtId="0" fontId="13" fillId="0" borderId="0" xfId="28" applyFont="1" applyAlignment="1">
      <alignment horizontal="center" vertical="center" wrapText="1"/>
    </xf>
    <xf numFmtId="0" fontId="21" fillId="0" borderId="1" xfId="33" applyFont="1" applyBorder="1" applyAlignment="1">
      <alignment horizontal="center" vertical="center"/>
    </xf>
    <xf numFmtId="0" fontId="28" fillId="0" borderId="0" xfId="33" applyFont="1" applyAlignment="1">
      <alignment horizontal="center" vertical="center" wrapText="1"/>
    </xf>
    <xf numFmtId="0" fontId="1" fillId="0" borderId="0" xfId="33" applyFont="1" applyAlignment="1">
      <alignment horizontal="center" vertical="center" wrapText="1"/>
    </xf>
    <xf numFmtId="0" fontId="21" fillId="0" borderId="0" xfId="33" applyFont="1" applyBorder="1" applyAlignment="1">
      <alignment horizontal="right" vertical="center" wrapText="1"/>
    </xf>
    <xf numFmtId="0" fontId="21" fillId="0" borderId="1" xfId="33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 wrapText="1"/>
    </xf>
    <xf numFmtId="0" fontId="22" fillId="4" borderId="0" xfId="0" applyFont="1" applyFill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0" fillId="4" borderId="3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 wrapText="1"/>
    </xf>
    <xf numFmtId="0" fontId="46" fillId="2" borderId="0" xfId="0" applyFont="1" applyFill="1" applyAlignment="1">
      <alignment horizontal="center" vertical="top"/>
    </xf>
    <xf numFmtId="0" fontId="46" fillId="2" borderId="1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38">
    <cellStyle name="S0" xfId="1"/>
    <cellStyle name="S10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24" xfId="15"/>
    <cellStyle name="S3" xfId="16"/>
    <cellStyle name="S33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2_2015 год - ОМС" xfId="25"/>
    <cellStyle name="Обычный 3" xfId="26"/>
    <cellStyle name="Обычный_01.04.16" xfId="36"/>
    <cellStyle name="Обычный_ВСЕ ОТЧЕТЫ за 2016 год" xfId="27"/>
    <cellStyle name="Обычный_Отчёт на 01.04.2017_Финансы_ф7" xfId="28"/>
    <cellStyle name="Обычный_Прил 3.1(1 кв)" xfId="35"/>
    <cellStyle name="Обычный_Приложение 3.1" xfId="34"/>
    <cellStyle name="Обычный_Приложения к Соглашению  на 2013 год пересел." xfId="33"/>
    <cellStyle name="Обычный_чистая водо" xfId="29"/>
    <cellStyle name="Процентный" xfId="32" builtinId="5"/>
    <cellStyle name="Финансовый" xfId="37" builtinId="3"/>
    <cellStyle name="Финансовый 2" xfId="30"/>
    <cellStyle name="Финансовый_ВСЕ ОТЧЕТЫ за 2016 год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adm\gkh\&#1054;&#1058;&#1063;&#1045;&#1058;&#1053;&#1054;&#1057;&#1058;&#1068;%20&#1059;&#1057;%20&#1080;%20&#1046;&#1050;&#1061;\&#1054;&#1090;&#1095;&#1077;&#1090;&#1099;%20&#1087;&#1086;%20&#1094;&#1077;&#1083;&#1077;&#1074;&#1099;&#1084;%20&#1055;&#1056;&#1054;&#1043;&#1056;&#1040;&#1052;&#1052;&#1040;&#1052;\&#1054;&#1090;&#1095;&#1077;&#1090;%20&#1087;&#1086;%20&#1084;&#1077;&#1088;&#1086;&#1087;&#1088;&#1080;&#1103;&#1090;&#1080;&#1084;%20&#1079;&#1072;%202014%20&#1075;&#1086;&#1076;\2014-&#1086;&#1090;&#1095;&#1077;&#1090;%20&#1087;&#1088;&#1086;&#1075;&#1088;.-2014\2014\&#1054;&#1090;&#1095;&#1077;&#1090;%20&#1087;&#1077;&#1088;&#1077;&#1089;&#1077;&#1083;&#1077;&#1085;&#1080;&#1077;%202014+\&#1054;&#1058;&#1063;&#1045;&#1058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.1"/>
      <sheetName val="Прил 3.2"/>
      <sheetName val="Прил 4"/>
    </sheetNames>
    <sheetDataSet>
      <sheetData sheetId="0"/>
      <sheetData sheetId="1" refreshError="1"/>
      <sheetData sheetId="2">
        <row r="14">
          <cell r="A14" t="str">
            <v>Мероприятия по сносу МКД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31"/>
  <sheetViews>
    <sheetView tabSelected="1" topLeftCell="A13" zoomScale="80" zoomScaleNormal="80" workbookViewId="0">
      <selection activeCell="C43" sqref="C43"/>
    </sheetView>
  </sheetViews>
  <sheetFormatPr defaultColWidth="9.109375" defaultRowHeight="13.8"/>
  <cols>
    <col min="1" max="1" width="4.44140625" style="32" customWidth="1"/>
    <col min="2" max="2" width="26.109375" style="32" customWidth="1"/>
    <col min="3" max="3" width="14" style="32" customWidth="1"/>
    <col min="4" max="5" width="14.109375" style="32" bestFit="1" customWidth="1"/>
    <col min="6" max="6" width="8" style="32" bestFit="1" customWidth="1"/>
    <col min="7" max="7" width="9" style="32" customWidth="1"/>
    <col min="8" max="8" width="11.44140625" style="32" customWidth="1"/>
    <col min="9" max="9" width="6.33203125" style="32" customWidth="1"/>
    <col min="10" max="10" width="16.6640625" style="32" customWidth="1"/>
    <col min="11" max="11" width="13.88671875" style="32" customWidth="1"/>
    <col min="12" max="12" width="8" style="32" bestFit="1" customWidth="1"/>
    <col min="13" max="14" width="14.109375" style="32" bestFit="1" customWidth="1"/>
    <col min="15" max="15" width="8" style="32" bestFit="1" customWidth="1"/>
    <col min="16" max="16" width="10.109375" style="32" bestFit="1" customWidth="1"/>
    <col min="17" max="17" width="10.33203125" style="32" customWidth="1"/>
    <col min="18" max="18" width="6.5546875" style="32" customWidth="1"/>
    <col min="19" max="16384" width="9.109375" style="32"/>
  </cols>
  <sheetData>
    <row r="1" spans="1:19">
      <c r="A1" s="46"/>
      <c r="B1" s="46"/>
      <c r="C1" s="46"/>
      <c r="D1" s="46"/>
      <c r="E1" s="46"/>
      <c r="F1" s="253"/>
      <c r="G1" s="46"/>
      <c r="H1" s="46"/>
      <c r="I1" s="46"/>
      <c r="J1" s="46"/>
      <c r="K1" s="46"/>
      <c r="L1" s="46"/>
      <c r="M1" s="46"/>
      <c r="N1" s="46"/>
      <c r="O1" s="46"/>
      <c r="P1" s="47"/>
      <c r="Q1" s="47"/>
      <c r="R1" s="47"/>
    </row>
    <row r="2" spans="1:19" ht="12.75" customHeight="1">
      <c r="A2" s="410" t="s">
        <v>30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</row>
    <row r="3" spans="1:19" ht="12.75" customHeight="1">
      <c r="A3" s="410" t="s">
        <v>31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4" spans="1:19" ht="15" customHeight="1">
      <c r="A4" s="410" t="s">
        <v>280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</row>
    <row r="5" spans="1:19">
      <c r="J5" s="411"/>
      <c r="K5" s="411"/>
      <c r="P5" s="412" t="s">
        <v>54</v>
      </c>
      <c r="Q5" s="412"/>
      <c r="R5" s="412"/>
      <c r="S5" s="48"/>
    </row>
    <row r="6" spans="1:19" s="50" customFormat="1" ht="16.5" customHeight="1">
      <c r="A6" s="413" t="s">
        <v>32</v>
      </c>
      <c r="B6" s="416" t="s">
        <v>33</v>
      </c>
      <c r="C6" s="417" t="s">
        <v>53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9"/>
      <c r="S6" s="49"/>
    </row>
    <row r="7" spans="1:19" s="50" customFormat="1" ht="20.25" customHeight="1">
      <c r="A7" s="414"/>
      <c r="B7" s="416"/>
      <c r="C7" s="413" t="s">
        <v>57</v>
      </c>
      <c r="D7" s="422" t="s">
        <v>55</v>
      </c>
      <c r="E7" s="422"/>
      <c r="F7" s="422"/>
      <c r="G7" s="423" t="s">
        <v>56</v>
      </c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9"/>
    </row>
    <row r="8" spans="1:19" s="50" customFormat="1" ht="27" customHeight="1">
      <c r="A8" s="414"/>
      <c r="B8" s="416"/>
      <c r="C8" s="420"/>
      <c r="D8" s="422"/>
      <c r="E8" s="422"/>
      <c r="F8" s="422"/>
      <c r="G8" s="424" t="s">
        <v>2</v>
      </c>
      <c r="H8" s="424"/>
      <c r="I8" s="424"/>
      <c r="J8" s="423" t="s">
        <v>7</v>
      </c>
      <c r="K8" s="423"/>
      <c r="L8" s="423"/>
      <c r="M8" s="423" t="s">
        <v>35</v>
      </c>
      <c r="N8" s="423"/>
      <c r="O8" s="423"/>
      <c r="P8" s="423" t="s">
        <v>23</v>
      </c>
      <c r="Q8" s="423"/>
      <c r="R8" s="423"/>
    </row>
    <row r="9" spans="1:19" s="50" customFormat="1" ht="78.75" customHeight="1">
      <c r="A9" s="415"/>
      <c r="B9" s="416"/>
      <c r="C9" s="421"/>
      <c r="D9" s="254" t="s">
        <v>284</v>
      </c>
      <c r="E9" s="43" t="s">
        <v>285</v>
      </c>
      <c r="F9" s="254" t="s">
        <v>11</v>
      </c>
      <c r="G9" s="254" t="s">
        <v>284</v>
      </c>
      <c r="H9" s="43" t="s">
        <v>285</v>
      </c>
      <c r="I9" s="254" t="s">
        <v>11</v>
      </c>
      <c r="J9" s="254" t="s">
        <v>284</v>
      </c>
      <c r="K9" s="43" t="s">
        <v>285</v>
      </c>
      <c r="L9" s="254" t="s">
        <v>11</v>
      </c>
      <c r="M9" s="254" t="s">
        <v>284</v>
      </c>
      <c r="N9" s="43" t="s">
        <v>285</v>
      </c>
      <c r="O9" s="254" t="s">
        <v>11</v>
      </c>
      <c r="P9" s="254" t="str">
        <f>D9</f>
        <v>План 
за 
2017 г.</v>
      </c>
      <c r="Q9" s="43" t="str">
        <f>E9</f>
        <v>Кассовые расходы
за
2017 г.</v>
      </c>
      <c r="R9" s="254" t="s">
        <v>11</v>
      </c>
    </row>
    <row r="10" spans="1:19" ht="14.25" customHeight="1">
      <c r="A10" s="30">
        <v>1</v>
      </c>
      <c r="B10" s="30">
        <v>2</v>
      </c>
      <c r="C10" s="31">
        <v>3</v>
      </c>
      <c r="D10" s="31">
        <v>3</v>
      </c>
      <c r="E10" s="31">
        <v>4</v>
      </c>
      <c r="F10" s="31">
        <v>5</v>
      </c>
      <c r="G10" s="31">
        <v>8</v>
      </c>
      <c r="H10" s="30">
        <v>9</v>
      </c>
      <c r="I10" s="31">
        <v>10</v>
      </c>
      <c r="J10" s="31">
        <v>6</v>
      </c>
      <c r="K10" s="30">
        <v>7</v>
      </c>
      <c r="L10" s="30">
        <v>8</v>
      </c>
      <c r="M10" s="30">
        <v>9</v>
      </c>
      <c r="N10" s="31">
        <v>10</v>
      </c>
      <c r="O10" s="31">
        <v>11</v>
      </c>
      <c r="P10" s="30">
        <v>17</v>
      </c>
      <c r="Q10" s="31">
        <v>18</v>
      </c>
      <c r="R10" s="31">
        <v>19</v>
      </c>
    </row>
    <row r="11" spans="1:19" ht="21" customHeight="1">
      <c r="A11" s="29">
        <v>1</v>
      </c>
      <c r="B11" s="33" t="s">
        <v>36</v>
      </c>
      <c r="C11" s="240">
        <v>1934.2</v>
      </c>
      <c r="D11" s="34">
        <v>1934.2</v>
      </c>
      <c r="E11" s="34">
        <v>1692.6</v>
      </c>
      <c r="F11" s="34">
        <f>E11*100/D11</f>
        <v>87.5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1934.2</v>
      </c>
      <c r="N11" s="34">
        <v>1692.6</v>
      </c>
      <c r="O11" s="34">
        <f>N11*100/M11</f>
        <v>87.5</v>
      </c>
      <c r="P11" s="34">
        <v>0</v>
      </c>
      <c r="Q11" s="34">
        <v>0</v>
      </c>
      <c r="R11" s="34">
        <v>0</v>
      </c>
    </row>
    <row r="12" spans="1:19" ht="35.25" customHeight="1">
      <c r="A12" s="29">
        <v>2</v>
      </c>
      <c r="B12" s="33" t="s">
        <v>37</v>
      </c>
      <c r="C12" s="240">
        <v>2425</v>
      </c>
      <c r="D12" s="34">
        <f>G12+J12+M12+P12</f>
        <v>2425</v>
      </c>
      <c r="E12" s="34">
        <f>H12+K12+N12+Q12</f>
        <v>1831</v>
      </c>
      <c r="F12" s="34">
        <f>E12/D12*100</f>
        <v>75.5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2425</v>
      </c>
      <c r="N12" s="34">
        <v>1831</v>
      </c>
      <c r="O12" s="34">
        <f>N12/M12*100</f>
        <v>75.5</v>
      </c>
      <c r="P12" s="34">
        <v>0</v>
      </c>
      <c r="Q12" s="34">
        <v>0</v>
      </c>
      <c r="R12" s="34">
        <v>0</v>
      </c>
    </row>
    <row r="13" spans="1:19" ht="77.25" customHeight="1">
      <c r="A13" s="29">
        <v>3</v>
      </c>
      <c r="B13" s="33" t="s">
        <v>94</v>
      </c>
      <c r="C13" s="35">
        <f>SUM(C15:C18)</f>
        <v>85183.3</v>
      </c>
      <c r="D13" s="35">
        <f t="shared" ref="D13:Q13" si="0">SUM(D15:D18)</f>
        <v>85183.3</v>
      </c>
      <c r="E13" s="35">
        <f t="shared" si="0"/>
        <v>75671.199999999997</v>
      </c>
      <c r="F13" s="34">
        <f>E13*100/D13</f>
        <v>88.8</v>
      </c>
      <c r="G13" s="35">
        <f t="shared" si="0"/>
        <v>0</v>
      </c>
      <c r="H13" s="35">
        <f t="shared" si="0"/>
        <v>0</v>
      </c>
      <c r="I13" s="36">
        <v>0</v>
      </c>
      <c r="J13" s="35">
        <f t="shared" si="0"/>
        <v>32283.9</v>
      </c>
      <c r="K13" s="35">
        <f t="shared" si="0"/>
        <v>31080.7</v>
      </c>
      <c r="L13" s="36">
        <f>K13/J13*100</f>
        <v>96.3</v>
      </c>
      <c r="M13" s="35">
        <f t="shared" si="0"/>
        <v>52899.4</v>
      </c>
      <c r="N13" s="35">
        <f t="shared" si="0"/>
        <v>44590.5</v>
      </c>
      <c r="O13" s="36">
        <f>N13*100/M13</f>
        <v>84.3</v>
      </c>
      <c r="P13" s="35">
        <f t="shared" si="0"/>
        <v>0</v>
      </c>
      <c r="Q13" s="35">
        <f t="shared" si="0"/>
        <v>0</v>
      </c>
      <c r="R13" s="36">
        <v>0</v>
      </c>
    </row>
    <row r="14" spans="1:19" ht="18" customHeight="1">
      <c r="A14" s="30"/>
      <c r="B14" s="37" t="s">
        <v>38</v>
      </c>
      <c r="C14" s="249"/>
      <c r="D14" s="3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40"/>
    </row>
    <row r="15" spans="1:19" ht="69">
      <c r="A15" s="41" t="s">
        <v>39</v>
      </c>
      <c r="B15" s="42" t="s">
        <v>95</v>
      </c>
      <c r="C15" s="250">
        <v>15545.5</v>
      </c>
      <c r="D15" s="43">
        <f t="shared" ref="D15:E20" si="1">G15+J15+M15+P15</f>
        <v>15545.5</v>
      </c>
      <c r="E15" s="43">
        <f t="shared" si="1"/>
        <v>15545.3</v>
      </c>
      <c r="F15" s="43">
        <f t="shared" ref="F15:F21" si="2">E15*100/D15</f>
        <v>100</v>
      </c>
      <c r="G15" s="43">
        <v>0</v>
      </c>
      <c r="H15" s="43">
        <v>0</v>
      </c>
      <c r="I15" s="43">
        <v>0</v>
      </c>
      <c r="J15" s="43">
        <v>15079</v>
      </c>
      <c r="K15" s="43">
        <v>15079</v>
      </c>
      <c r="L15" s="43">
        <f>K15/J15*100</f>
        <v>100</v>
      </c>
      <c r="M15" s="43">
        <v>466.5</v>
      </c>
      <c r="N15" s="43">
        <v>466.3</v>
      </c>
      <c r="O15" s="43">
        <f>N15*100/M15</f>
        <v>100</v>
      </c>
      <c r="P15" s="43">
        <v>0</v>
      </c>
      <c r="Q15" s="43">
        <v>0</v>
      </c>
      <c r="R15" s="43">
        <v>0</v>
      </c>
    </row>
    <row r="16" spans="1:19" ht="51.75" customHeight="1">
      <c r="A16" s="41" t="s">
        <v>40</v>
      </c>
      <c r="B16" s="42" t="s">
        <v>96</v>
      </c>
      <c r="C16" s="250">
        <v>10772.5</v>
      </c>
      <c r="D16" s="43">
        <f t="shared" si="1"/>
        <v>10772.5</v>
      </c>
      <c r="E16" s="43">
        <f t="shared" si="1"/>
        <v>8132.7</v>
      </c>
      <c r="F16" s="43">
        <f t="shared" si="2"/>
        <v>75.5</v>
      </c>
      <c r="G16" s="43">
        <v>0</v>
      </c>
      <c r="H16" s="43">
        <v>0</v>
      </c>
      <c r="I16" s="43">
        <v>0</v>
      </c>
      <c r="J16" s="43">
        <v>7117.6</v>
      </c>
      <c r="K16" s="43">
        <v>5914.4</v>
      </c>
      <c r="L16" s="43">
        <f>K16/J16*100</f>
        <v>83.1</v>
      </c>
      <c r="M16" s="43">
        <v>3654.9</v>
      </c>
      <c r="N16" s="43">
        <v>2218.3000000000002</v>
      </c>
      <c r="O16" s="43">
        <f>N16*100/M16</f>
        <v>60.7</v>
      </c>
      <c r="P16" s="43">
        <v>0</v>
      </c>
      <c r="Q16" s="43">
        <v>0</v>
      </c>
      <c r="R16" s="43">
        <v>0</v>
      </c>
    </row>
    <row r="17" spans="1:18" ht="41.4">
      <c r="A17" s="41" t="s">
        <v>41</v>
      </c>
      <c r="B17" s="42" t="s">
        <v>42</v>
      </c>
      <c r="C17" s="250">
        <v>10599.9</v>
      </c>
      <c r="D17" s="43">
        <f t="shared" si="1"/>
        <v>10599.9</v>
      </c>
      <c r="E17" s="43">
        <f t="shared" si="1"/>
        <v>10399.200000000001</v>
      </c>
      <c r="F17" s="43">
        <f t="shared" si="2"/>
        <v>98.1</v>
      </c>
      <c r="G17" s="43">
        <v>0</v>
      </c>
      <c r="H17" s="43">
        <v>0</v>
      </c>
      <c r="I17" s="43">
        <v>0</v>
      </c>
      <c r="J17" s="43">
        <v>10087.299999999999</v>
      </c>
      <c r="K17" s="43">
        <v>10087.299999999999</v>
      </c>
      <c r="L17" s="43">
        <f>K17/J17*100</f>
        <v>100</v>
      </c>
      <c r="M17" s="43">
        <v>512.6</v>
      </c>
      <c r="N17" s="43">
        <v>311.89999999999998</v>
      </c>
      <c r="O17" s="43">
        <f>N17*100/M17</f>
        <v>60.8</v>
      </c>
      <c r="P17" s="43">
        <v>0</v>
      </c>
      <c r="Q17" s="43">
        <v>0</v>
      </c>
      <c r="R17" s="43">
        <v>0</v>
      </c>
    </row>
    <row r="18" spans="1:18" ht="69">
      <c r="A18" s="41" t="s">
        <v>43</v>
      </c>
      <c r="B18" s="42" t="s">
        <v>44</v>
      </c>
      <c r="C18" s="250">
        <v>48265.4</v>
      </c>
      <c r="D18" s="43">
        <f t="shared" si="1"/>
        <v>48265.4</v>
      </c>
      <c r="E18" s="43">
        <f t="shared" si="1"/>
        <v>41594</v>
      </c>
      <c r="F18" s="43">
        <f t="shared" si="2"/>
        <v>86.2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48265.4</v>
      </c>
      <c r="N18" s="43">
        <v>41594</v>
      </c>
      <c r="O18" s="43">
        <f>N18*100/M18</f>
        <v>86.2</v>
      </c>
      <c r="P18" s="43">
        <v>0</v>
      </c>
      <c r="Q18" s="43">
        <v>0</v>
      </c>
      <c r="R18" s="43">
        <v>0</v>
      </c>
    </row>
    <row r="19" spans="1:18" s="71" customFormat="1" ht="55.2">
      <c r="A19" s="29">
        <v>4</v>
      </c>
      <c r="B19" s="44" t="s">
        <v>93</v>
      </c>
      <c r="C19" s="35">
        <v>47587.7</v>
      </c>
      <c r="D19" s="34">
        <f t="shared" si="1"/>
        <v>47587.7</v>
      </c>
      <c r="E19" s="34">
        <f t="shared" si="1"/>
        <v>46533.4</v>
      </c>
      <c r="F19" s="34">
        <f t="shared" si="2"/>
        <v>97.8</v>
      </c>
      <c r="G19" s="34">
        <v>0</v>
      </c>
      <c r="H19" s="34">
        <v>0</v>
      </c>
      <c r="I19" s="34">
        <v>0</v>
      </c>
      <c r="J19" s="34">
        <v>45697.8</v>
      </c>
      <c r="K19" s="34">
        <v>44761.5</v>
      </c>
      <c r="L19" s="34">
        <f>K19*100/J19</f>
        <v>98</v>
      </c>
      <c r="M19" s="34">
        <v>1414.1</v>
      </c>
      <c r="N19" s="34">
        <v>1325.6</v>
      </c>
      <c r="O19" s="34">
        <f>N19/M19*100</f>
        <v>93.7</v>
      </c>
      <c r="P19" s="34">
        <v>475.8</v>
      </c>
      <c r="Q19" s="34">
        <v>446.3</v>
      </c>
      <c r="R19" s="34">
        <f>Q19/P19*100</f>
        <v>93.8</v>
      </c>
    </row>
    <row r="20" spans="1:18" s="71" customFormat="1" ht="36" customHeight="1">
      <c r="A20" s="29">
        <v>5</v>
      </c>
      <c r="B20" s="44" t="s">
        <v>45</v>
      </c>
      <c r="C20" s="35">
        <v>116294.5</v>
      </c>
      <c r="D20" s="34">
        <f t="shared" si="1"/>
        <v>116294.5</v>
      </c>
      <c r="E20" s="34">
        <f t="shared" si="1"/>
        <v>102187</v>
      </c>
      <c r="F20" s="34">
        <f t="shared" si="2"/>
        <v>87.9</v>
      </c>
      <c r="G20" s="34">
        <v>0</v>
      </c>
      <c r="H20" s="34">
        <v>0</v>
      </c>
      <c r="I20" s="34">
        <v>0</v>
      </c>
      <c r="J20" s="34">
        <v>13354</v>
      </c>
      <c r="K20" s="34">
        <v>7857.2</v>
      </c>
      <c r="L20" s="34">
        <f>K20/J20*100</f>
        <v>58.8</v>
      </c>
      <c r="M20" s="34">
        <v>102940.5</v>
      </c>
      <c r="N20" s="34">
        <v>94329.8</v>
      </c>
      <c r="O20" s="34">
        <f>N20*100/M20</f>
        <v>91.6</v>
      </c>
      <c r="P20" s="34">
        <v>0</v>
      </c>
      <c r="Q20" s="34">
        <v>0</v>
      </c>
      <c r="R20" s="34">
        <v>0</v>
      </c>
    </row>
    <row r="21" spans="1:18" ht="23.25" customHeight="1">
      <c r="A21" s="29">
        <v>6</v>
      </c>
      <c r="B21" s="44" t="s">
        <v>46</v>
      </c>
      <c r="C21" s="35">
        <v>209554.7</v>
      </c>
      <c r="D21" s="34">
        <f>M21+G21+J21</f>
        <v>209307.1</v>
      </c>
      <c r="E21" s="34">
        <f>N21+H21+K21</f>
        <v>177580.4</v>
      </c>
      <c r="F21" s="34">
        <f t="shared" si="2"/>
        <v>84.8</v>
      </c>
      <c r="G21" s="34">
        <v>0</v>
      </c>
      <c r="H21" s="34">
        <v>0</v>
      </c>
      <c r="I21" s="34">
        <v>0</v>
      </c>
      <c r="J21" s="34">
        <v>86743.9</v>
      </c>
      <c r="K21" s="34">
        <v>61071.199999999997</v>
      </c>
      <c r="L21" s="34">
        <v>0</v>
      </c>
      <c r="M21" s="34">
        <v>122563.2</v>
      </c>
      <c r="N21" s="34">
        <v>116509.2</v>
      </c>
      <c r="O21" s="34">
        <f>N21*100/M21</f>
        <v>95.1</v>
      </c>
      <c r="P21" s="34">
        <v>247.6</v>
      </c>
      <c r="Q21" s="34">
        <v>0</v>
      </c>
      <c r="R21" s="34">
        <v>0</v>
      </c>
    </row>
    <row r="22" spans="1:18" ht="20.25" customHeight="1">
      <c r="A22" s="29">
        <v>7</v>
      </c>
      <c r="B22" s="33" t="s">
        <v>47</v>
      </c>
      <c r="C22" s="240">
        <f>C24</f>
        <v>7935.4</v>
      </c>
      <c r="D22" s="240">
        <f t="shared" ref="D22:R22" si="3">D24</f>
        <v>7935.4</v>
      </c>
      <c r="E22" s="240">
        <f t="shared" si="3"/>
        <v>7912.5</v>
      </c>
      <c r="F22" s="240">
        <f t="shared" si="3"/>
        <v>99.7</v>
      </c>
      <c r="G22" s="240">
        <f t="shared" si="3"/>
        <v>0</v>
      </c>
      <c r="H22" s="240">
        <f t="shared" si="3"/>
        <v>0</v>
      </c>
      <c r="I22" s="240">
        <f t="shared" si="3"/>
        <v>0</v>
      </c>
      <c r="J22" s="240">
        <f t="shared" si="3"/>
        <v>0</v>
      </c>
      <c r="K22" s="240">
        <f t="shared" si="3"/>
        <v>0</v>
      </c>
      <c r="L22" s="240">
        <f t="shared" si="3"/>
        <v>0</v>
      </c>
      <c r="M22" s="240">
        <f t="shared" si="3"/>
        <v>7935.4</v>
      </c>
      <c r="N22" s="240">
        <f t="shared" si="3"/>
        <v>7912.5</v>
      </c>
      <c r="O22" s="240">
        <f t="shared" si="3"/>
        <v>99.7</v>
      </c>
      <c r="P22" s="240">
        <f t="shared" si="3"/>
        <v>0</v>
      </c>
      <c r="Q22" s="240">
        <f t="shared" si="3"/>
        <v>0</v>
      </c>
      <c r="R22" s="35">
        <f t="shared" si="3"/>
        <v>0</v>
      </c>
    </row>
    <row r="23" spans="1:18" ht="17.25" customHeight="1">
      <c r="A23" s="30"/>
      <c r="B23" s="37" t="s">
        <v>38</v>
      </c>
      <c r="C23" s="251"/>
      <c r="D23" s="241"/>
      <c r="E23" s="43"/>
      <c r="F23" s="43"/>
      <c r="G23" s="241"/>
      <c r="H23" s="241"/>
      <c r="I23" s="43"/>
      <c r="J23" s="241"/>
      <c r="K23" s="241"/>
      <c r="L23" s="43"/>
      <c r="M23" s="43"/>
      <c r="N23" s="43"/>
      <c r="O23" s="241"/>
      <c r="P23" s="241"/>
      <c r="Q23" s="43"/>
      <c r="R23" s="45"/>
    </row>
    <row r="24" spans="1:18" ht="31.5" customHeight="1">
      <c r="A24" s="41" t="s">
        <v>97</v>
      </c>
      <c r="B24" s="242" t="s">
        <v>48</v>
      </c>
      <c r="C24" s="251">
        <v>7935.4</v>
      </c>
      <c r="D24" s="43">
        <f t="shared" ref="D24:E27" si="4">G24+J24+M24+P24</f>
        <v>7935.4</v>
      </c>
      <c r="E24" s="43">
        <f t="shared" si="4"/>
        <v>7912.5</v>
      </c>
      <c r="F24" s="43">
        <f>E24/D24*100</f>
        <v>99.7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7935.4</v>
      </c>
      <c r="N24" s="43">
        <v>7912.5</v>
      </c>
      <c r="O24" s="43">
        <f>N24*100/M24</f>
        <v>99.7</v>
      </c>
      <c r="P24" s="43">
        <v>0</v>
      </c>
      <c r="Q24" s="43">
        <v>0</v>
      </c>
      <c r="R24" s="43">
        <v>0</v>
      </c>
    </row>
    <row r="25" spans="1:18" ht="50.25" customHeight="1">
      <c r="A25" s="29">
        <v>8</v>
      </c>
      <c r="B25" s="44" t="s">
        <v>49</v>
      </c>
      <c r="C25" s="35">
        <v>939.2</v>
      </c>
      <c r="D25" s="34">
        <f>M25</f>
        <v>939.2</v>
      </c>
      <c r="E25" s="34">
        <f>N25</f>
        <v>921.7</v>
      </c>
      <c r="F25" s="34">
        <f>E25/D25*100</f>
        <v>98.1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939.2</v>
      </c>
      <c r="N25" s="34">
        <v>921.7</v>
      </c>
      <c r="O25" s="34">
        <f>N25/M25*100</f>
        <v>98.1</v>
      </c>
      <c r="P25" s="43">
        <v>0</v>
      </c>
      <c r="Q25" s="43">
        <v>0</v>
      </c>
      <c r="R25" s="43">
        <v>0</v>
      </c>
    </row>
    <row r="26" spans="1:18" ht="36.75" customHeight="1">
      <c r="A26" s="29">
        <v>9</v>
      </c>
      <c r="B26" s="44" t="s">
        <v>50</v>
      </c>
      <c r="C26" s="35">
        <v>111356.6</v>
      </c>
      <c r="D26" s="34">
        <f>M26</f>
        <v>111356.6</v>
      </c>
      <c r="E26" s="34">
        <f>N26</f>
        <v>90223</v>
      </c>
      <c r="F26" s="34">
        <f>E26*100/D26</f>
        <v>81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111356.6</v>
      </c>
      <c r="N26" s="34">
        <v>90223</v>
      </c>
      <c r="O26" s="252">
        <f>N26*100/M26</f>
        <v>81</v>
      </c>
      <c r="P26" s="43">
        <v>0</v>
      </c>
      <c r="Q26" s="43">
        <v>0</v>
      </c>
      <c r="R26" s="43">
        <v>0</v>
      </c>
    </row>
    <row r="27" spans="1:18" ht="33.75" customHeight="1">
      <c r="A27" s="29">
        <v>10</v>
      </c>
      <c r="B27" s="44" t="s">
        <v>51</v>
      </c>
      <c r="C27" s="35">
        <v>272633.2</v>
      </c>
      <c r="D27" s="34">
        <f t="shared" si="4"/>
        <v>272633.2</v>
      </c>
      <c r="E27" s="34">
        <f t="shared" si="4"/>
        <v>260371.7</v>
      </c>
      <c r="F27" s="34">
        <f>E27*100/D27</f>
        <v>95.5</v>
      </c>
      <c r="G27" s="34">
        <v>0</v>
      </c>
      <c r="H27" s="34">
        <v>0</v>
      </c>
      <c r="I27" s="34">
        <v>0</v>
      </c>
      <c r="J27" s="34">
        <v>5778.4</v>
      </c>
      <c r="K27" s="34">
        <v>3687.5</v>
      </c>
      <c r="L27" s="34">
        <f>K27*100/J27</f>
        <v>63.8</v>
      </c>
      <c r="M27" s="34">
        <v>266854.8</v>
      </c>
      <c r="N27" s="34">
        <v>256684.2</v>
      </c>
      <c r="O27" s="34">
        <f>N27*100/M27</f>
        <v>96.2</v>
      </c>
      <c r="P27" s="43">
        <v>0</v>
      </c>
      <c r="Q27" s="43">
        <v>0</v>
      </c>
      <c r="R27" s="43">
        <v>0</v>
      </c>
    </row>
    <row r="28" spans="1:18">
      <c r="A28" s="51"/>
      <c r="B28" s="52" t="s">
        <v>52</v>
      </c>
      <c r="C28" s="237">
        <f>C11+C12+C13+C19+C20+C21+C22+C25+C26+C27</f>
        <v>855843.8</v>
      </c>
      <c r="D28" s="237">
        <f>D11+D12+D13+D19+D20+D21+D22+D25+D26+D27</f>
        <v>855596.2</v>
      </c>
      <c r="E28" s="237">
        <f>E11+E12+E13+E19+E20+E21+E22+E25+E26+E27</f>
        <v>764924.5</v>
      </c>
      <c r="F28" s="238">
        <f>E28*100/D28</f>
        <v>89.4</v>
      </c>
      <c r="G28" s="239">
        <f>G11+G12+G13+G19+G20+G21+G22+G25+G26+G27</f>
        <v>0</v>
      </c>
      <c r="H28" s="239">
        <f>H11+H12+H13+H19+H20+H21+H22+H25+H26+H27</f>
        <v>0</v>
      </c>
      <c r="I28" s="238">
        <v>0</v>
      </c>
      <c r="J28" s="239">
        <f>J11+J12+J13+J19+J20+J21+J22+J25+J26+J27</f>
        <v>183858</v>
      </c>
      <c r="K28" s="237">
        <f>K11+K12+K13+K19+K20+K21+K22+K25+K26+K27</f>
        <v>148458.1</v>
      </c>
      <c r="L28" s="238">
        <f>K28*100/J28</f>
        <v>80.75</v>
      </c>
      <c r="M28" s="239">
        <f>M11+M12+M13+M19+M20+M21+M22+M25+M26+M27</f>
        <v>671262.4</v>
      </c>
      <c r="N28" s="239">
        <f>N11+N12+N13+N19+N20+N21+N22+N25+N26+N27</f>
        <v>616020.1</v>
      </c>
      <c r="O28" s="238">
        <f>N28*100/M28</f>
        <v>91.77</v>
      </c>
      <c r="P28" s="239">
        <f>P11+P12+P13+P19+P20+P21+P22+P25+P26+P27</f>
        <v>723.4</v>
      </c>
      <c r="Q28" s="239">
        <f>Q11+Q12+Q13+Q19+Q20+Q21+Q22+Q25+Q26+Q27</f>
        <v>446.3</v>
      </c>
      <c r="R28" s="238">
        <v>0</v>
      </c>
    </row>
    <row r="31" spans="1:18">
      <c r="B31" s="32" t="s">
        <v>239</v>
      </c>
    </row>
  </sheetData>
  <mergeCells count="15">
    <mergeCell ref="A6:A9"/>
    <mergeCell ref="B6:B9"/>
    <mergeCell ref="C6:R6"/>
    <mergeCell ref="C7:C9"/>
    <mergeCell ref="D7:F8"/>
    <mergeCell ref="G7:R7"/>
    <mergeCell ref="G8:I8"/>
    <mergeCell ref="J8:L8"/>
    <mergeCell ref="M8:O8"/>
    <mergeCell ref="P8:R8"/>
    <mergeCell ref="A2:R2"/>
    <mergeCell ref="A3:R3"/>
    <mergeCell ref="A4:R4"/>
    <mergeCell ref="J5:K5"/>
    <mergeCell ref="P5:R5"/>
  </mergeCells>
  <pageMargins left="0.19685039370078741" right="0.15748031496062992" top="0.27559055118110237" bottom="0.15748031496062992" header="0.11811023622047245" footer="0.15748031496062992"/>
  <pageSetup paperSize="9" scale="66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topLeftCell="A16" zoomScale="60" zoomScaleNormal="70" workbookViewId="0">
      <selection activeCell="Q10" sqref="Q10"/>
    </sheetView>
  </sheetViews>
  <sheetFormatPr defaultRowHeight="14.4" outlineLevelCol="1"/>
  <cols>
    <col min="1" max="1" width="5.109375" customWidth="1"/>
    <col min="2" max="2" width="33.33203125" style="398" customWidth="1"/>
    <col min="3" max="3" width="14.6640625" style="398" customWidth="1"/>
    <col min="4" max="4" width="11.44140625" style="398" customWidth="1"/>
    <col min="5" max="5" width="12.33203125" style="398" customWidth="1"/>
    <col min="6" max="6" width="7.6640625" style="398" customWidth="1"/>
    <col min="7" max="7" width="10.33203125" style="398" customWidth="1" outlineLevel="1"/>
    <col min="8" max="8" width="11.44140625" style="398" customWidth="1" outlineLevel="1"/>
    <col min="9" max="9" width="7.5546875" style="398" customWidth="1" outlineLevel="1"/>
    <col min="10" max="10" width="12" style="398" customWidth="1"/>
    <col min="11" max="11" width="13" style="398" customWidth="1"/>
    <col min="12" max="12" width="7.33203125" style="398" customWidth="1"/>
    <col min="13" max="13" width="11.88671875" style="398" customWidth="1"/>
    <col min="14" max="14" width="12.6640625" style="398" customWidth="1"/>
    <col min="15" max="15" width="7.6640625" style="398" customWidth="1"/>
    <col min="16" max="17" width="11.44140625" style="398" customWidth="1" outlineLevel="1"/>
    <col min="18" max="18" width="6.44140625" style="398" customWidth="1" outlineLevel="1"/>
    <col min="19" max="19" width="9.88671875" bestFit="1" customWidth="1"/>
  </cols>
  <sheetData>
    <row r="1" spans="1:18" ht="29.25" customHeight="1">
      <c r="B1" s="505" t="s">
        <v>199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1:18" ht="30" customHeight="1">
      <c r="B2" s="506" t="s">
        <v>229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18" ht="15.6">
      <c r="B3" s="505" t="s">
        <v>200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</row>
    <row r="4" spans="1:18" ht="15.6">
      <c r="B4" s="505" t="s">
        <v>335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</row>
    <row r="5" spans="1:18">
      <c r="B5" s="507" t="s">
        <v>147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</row>
    <row r="6" spans="1:18" ht="15.6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2" t="s">
        <v>201</v>
      </c>
    </row>
    <row r="7" spans="1:18" s="174" customFormat="1" ht="15.6">
      <c r="A7" s="498"/>
      <c r="B7" s="508" t="s">
        <v>1</v>
      </c>
      <c r="C7" s="509" t="s">
        <v>203</v>
      </c>
      <c r="D7" s="512" t="s">
        <v>150</v>
      </c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</row>
    <row r="8" spans="1:18" s="174" customFormat="1" ht="15.6">
      <c r="A8" s="499"/>
      <c r="B8" s="508"/>
      <c r="C8" s="510"/>
      <c r="D8" s="512" t="s">
        <v>66</v>
      </c>
      <c r="E8" s="512"/>
      <c r="F8" s="512"/>
      <c r="G8" s="512" t="s">
        <v>34</v>
      </c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</row>
    <row r="9" spans="1:18" s="174" customFormat="1" ht="15.6">
      <c r="A9" s="499"/>
      <c r="B9" s="508"/>
      <c r="C9" s="510"/>
      <c r="D9" s="512"/>
      <c r="E9" s="512"/>
      <c r="F9" s="512"/>
      <c r="G9" s="512" t="s">
        <v>2</v>
      </c>
      <c r="H9" s="512"/>
      <c r="I9" s="512"/>
      <c r="J9" s="512" t="s">
        <v>7</v>
      </c>
      <c r="K9" s="512"/>
      <c r="L9" s="512"/>
      <c r="M9" s="512" t="s">
        <v>151</v>
      </c>
      <c r="N9" s="512"/>
      <c r="O9" s="512"/>
      <c r="P9" s="512" t="s">
        <v>23</v>
      </c>
      <c r="Q9" s="512"/>
      <c r="R9" s="512"/>
    </row>
    <row r="10" spans="1:18" s="174" customFormat="1" ht="54" customHeight="1">
      <c r="A10" s="500"/>
      <c r="B10" s="508"/>
      <c r="C10" s="511"/>
      <c r="D10" s="353" t="s">
        <v>343</v>
      </c>
      <c r="E10" s="353" t="s">
        <v>344</v>
      </c>
      <c r="F10" s="353" t="s">
        <v>106</v>
      </c>
      <c r="G10" s="353" t="str">
        <f>D10</f>
        <v xml:space="preserve">план на   2017 год </v>
      </c>
      <c r="H10" s="353" t="str">
        <f>E10</f>
        <v xml:space="preserve">кассовые расходы за  2017 год </v>
      </c>
      <c r="I10" s="353" t="s">
        <v>106</v>
      </c>
      <c r="J10" s="353" t="str">
        <f>G10</f>
        <v xml:space="preserve">план на   2017 год </v>
      </c>
      <c r="K10" s="353" t="str">
        <f>H10</f>
        <v xml:space="preserve">кассовые расходы за  2017 год </v>
      </c>
      <c r="L10" s="353" t="s">
        <v>106</v>
      </c>
      <c r="M10" s="353" t="str">
        <f>J10</f>
        <v xml:space="preserve">план на   2017 год </v>
      </c>
      <c r="N10" s="353" t="str">
        <f>K10</f>
        <v xml:space="preserve">кассовые расходы за  2017 год </v>
      </c>
      <c r="O10" s="353" t="s">
        <v>106</v>
      </c>
      <c r="P10" s="353" t="str">
        <f>M10</f>
        <v xml:space="preserve">план на   2017 год </v>
      </c>
      <c r="Q10" s="353" t="str">
        <f>N10</f>
        <v xml:space="preserve">кассовые расходы за  2017 год </v>
      </c>
      <c r="R10" s="353" t="s">
        <v>106</v>
      </c>
    </row>
    <row r="11" spans="1:18" s="354" customFormat="1">
      <c r="B11" s="355">
        <v>1</v>
      </c>
      <c r="C11" s="355"/>
      <c r="D11" s="355">
        <v>2</v>
      </c>
      <c r="E11" s="355">
        <v>3</v>
      </c>
      <c r="F11" s="355">
        <v>4</v>
      </c>
      <c r="G11" s="355">
        <v>5</v>
      </c>
      <c r="H11" s="355">
        <v>6</v>
      </c>
      <c r="I11" s="355">
        <v>7</v>
      </c>
      <c r="J11" s="355">
        <v>8</v>
      </c>
      <c r="K11" s="355">
        <v>9</v>
      </c>
      <c r="L11" s="355">
        <v>10</v>
      </c>
      <c r="M11" s="355">
        <v>11</v>
      </c>
      <c r="N11" s="355">
        <v>12</v>
      </c>
      <c r="O11" s="355">
        <v>13</v>
      </c>
      <c r="P11" s="355">
        <v>14</v>
      </c>
      <c r="Q11" s="355">
        <v>15</v>
      </c>
      <c r="R11" s="355">
        <v>16</v>
      </c>
    </row>
    <row r="12" spans="1:18" s="362" customFormat="1" ht="92.25" customHeight="1">
      <c r="A12" s="356" t="s">
        <v>216</v>
      </c>
      <c r="B12" s="357" t="s">
        <v>230</v>
      </c>
      <c r="C12" s="358">
        <f>C13+C14</f>
        <v>1903.2</v>
      </c>
      <c r="D12" s="358">
        <f>D13+D14</f>
        <v>1903.2</v>
      </c>
      <c r="E12" s="358">
        <f t="shared" ref="E12:N12" si="0">E13</f>
        <v>9.1</v>
      </c>
      <c r="F12" s="359">
        <v>0</v>
      </c>
      <c r="G12" s="358">
        <f t="shared" si="0"/>
        <v>0</v>
      </c>
      <c r="H12" s="358">
        <f t="shared" si="0"/>
        <v>0</v>
      </c>
      <c r="I12" s="360">
        <f t="shared" si="0"/>
        <v>0</v>
      </c>
      <c r="J12" s="358">
        <f t="shared" si="0"/>
        <v>351.2</v>
      </c>
      <c r="K12" s="358">
        <f t="shared" si="0"/>
        <v>0</v>
      </c>
      <c r="L12" s="360">
        <f>K12/J12</f>
        <v>0</v>
      </c>
      <c r="M12" s="358">
        <f>M13+M14</f>
        <v>1552</v>
      </c>
      <c r="N12" s="358">
        <f t="shared" si="0"/>
        <v>9.1</v>
      </c>
      <c r="O12" s="359">
        <f>N12/M12</f>
        <v>6.0000000000000001E-3</v>
      </c>
      <c r="P12" s="361"/>
      <c r="Q12" s="361"/>
      <c r="R12" s="361"/>
    </row>
    <row r="13" spans="1:18" s="354" customFormat="1" ht="66">
      <c r="A13" s="363" t="s">
        <v>153</v>
      </c>
      <c r="B13" s="364" t="s">
        <v>231</v>
      </c>
      <c r="C13" s="365">
        <v>362.2</v>
      </c>
      <c r="D13" s="365">
        <f>C13</f>
        <v>362.2</v>
      </c>
      <c r="E13" s="365">
        <v>9.1</v>
      </c>
      <c r="F13" s="366">
        <f>E13/D13</f>
        <v>2.5000000000000001E-2</v>
      </c>
      <c r="G13" s="365"/>
      <c r="H13" s="365"/>
      <c r="I13" s="367"/>
      <c r="J13" s="365">
        <v>351.2</v>
      </c>
      <c r="K13" s="365">
        <v>0</v>
      </c>
      <c r="L13" s="367"/>
      <c r="M13" s="365">
        <v>11</v>
      </c>
      <c r="N13" s="365">
        <v>9.1</v>
      </c>
      <c r="O13" s="366">
        <f>N13/M13</f>
        <v>0.82699999999999996</v>
      </c>
      <c r="P13" s="355"/>
      <c r="Q13" s="355"/>
      <c r="R13" s="355"/>
    </row>
    <row r="14" spans="1:18" s="354" customFormat="1" ht="29.25" customHeight="1">
      <c r="A14" s="363" t="s">
        <v>165</v>
      </c>
      <c r="B14" s="368" t="s">
        <v>232</v>
      </c>
      <c r="C14" s="365">
        <v>1541</v>
      </c>
      <c r="D14" s="365">
        <f>C14</f>
        <v>1541</v>
      </c>
      <c r="E14" s="365">
        <v>0</v>
      </c>
      <c r="F14" s="366">
        <v>0</v>
      </c>
      <c r="G14" s="365"/>
      <c r="H14" s="365"/>
      <c r="I14" s="367"/>
      <c r="J14" s="365">
        <v>0</v>
      </c>
      <c r="K14" s="365">
        <v>0</v>
      </c>
      <c r="L14" s="367"/>
      <c r="M14" s="365">
        <f>D14</f>
        <v>1541</v>
      </c>
      <c r="N14" s="365">
        <v>0</v>
      </c>
      <c r="O14" s="366">
        <v>0</v>
      </c>
      <c r="P14" s="355"/>
      <c r="Q14" s="355"/>
      <c r="R14" s="355"/>
    </row>
    <row r="15" spans="1:18" s="362" customFormat="1" ht="39.75" customHeight="1">
      <c r="A15" s="356" t="s">
        <v>177</v>
      </c>
      <c r="B15" s="369" t="s">
        <v>233</v>
      </c>
      <c r="C15" s="358">
        <f>C16</f>
        <v>0</v>
      </c>
      <c r="D15" s="358">
        <f t="shared" ref="D15:N15" si="1">D16</f>
        <v>0</v>
      </c>
      <c r="E15" s="358">
        <f t="shared" si="1"/>
        <v>0</v>
      </c>
      <c r="F15" s="359"/>
      <c r="G15" s="358">
        <f t="shared" si="1"/>
        <v>0</v>
      </c>
      <c r="H15" s="358">
        <f t="shared" si="1"/>
        <v>0</v>
      </c>
      <c r="I15" s="360">
        <f t="shared" si="1"/>
        <v>0</v>
      </c>
      <c r="J15" s="358">
        <f t="shared" si="1"/>
        <v>0</v>
      </c>
      <c r="K15" s="358">
        <f t="shared" si="1"/>
        <v>0</v>
      </c>
      <c r="L15" s="360"/>
      <c r="M15" s="358">
        <f t="shared" si="1"/>
        <v>0</v>
      </c>
      <c r="N15" s="358">
        <f t="shared" si="1"/>
        <v>0</v>
      </c>
      <c r="O15" s="359">
        <v>0</v>
      </c>
      <c r="P15" s="370"/>
      <c r="Q15" s="370"/>
      <c r="R15" s="370"/>
    </row>
    <row r="16" spans="1:18" s="374" customFormat="1" ht="45" customHeight="1">
      <c r="A16" s="363" t="s">
        <v>179</v>
      </c>
      <c r="B16" s="353" t="s">
        <v>234</v>
      </c>
      <c r="C16" s="371">
        <v>0</v>
      </c>
      <c r="D16" s="365">
        <v>0</v>
      </c>
      <c r="E16" s="365">
        <f>H16+K16+N16+Q16</f>
        <v>0</v>
      </c>
      <c r="F16" s="366">
        <v>0</v>
      </c>
      <c r="G16" s="365"/>
      <c r="H16" s="365"/>
      <c r="I16" s="367"/>
      <c r="J16" s="365">
        <v>0</v>
      </c>
      <c r="K16" s="365">
        <v>0</v>
      </c>
      <c r="L16" s="367"/>
      <c r="M16" s="365">
        <v>0</v>
      </c>
      <c r="N16" s="365">
        <v>0</v>
      </c>
      <c r="O16" s="367">
        <v>0</v>
      </c>
      <c r="P16" s="372"/>
      <c r="Q16" s="373"/>
      <c r="R16" s="373"/>
    </row>
    <row r="17" spans="1:19" s="377" customFormat="1" ht="86.25" hidden="1" customHeight="1">
      <c r="A17" s="375"/>
      <c r="B17" s="376"/>
      <c r="C17" s="371">
        <f>D17</f>
        <v>0</v>
      </c>
      <c r="D17" s="365">
        <f>J17+M17</f>
        <v>0</v>
      </c>
      <c r="E17" s="365">
        <f>H17+K17+N17+Q17</f>
        <v>0</v>
      </c>
      <c r="F17" s="366" t="e">
        <f>E17/D17</f>
        <v>#DIV/0!</v>
      </c>
      <c r="G17" s="365"/>
      <c r="H17" s="365"/>
      <c r="I17" s="367"/>
      <c r="J17" s="365"/>
      <c r="K17" s="365"/>
      <c r="L17" s="367" t="e">
        <f>K17/J17</f>
        <v>#DIV/0!</v>
      </c>
      <c r="M17" s="365"/>
      <c r="N17" s="365"/>
      <c r="O17" s="367" t="e">
        <f>N17/M17</f>
        <v>#DIV/0!</v>
      </c>
      <c r="P17" s="372"/>
      <c r="Q17" s="373"/>
      <c r="R17" s="373"/>
    </row>
    <row r="18" spans="1:19" s="377" customFormat="1" ht="75.75" customHeight="1">
      <c r="A18" s="356" t="s">
        <v>181</v>
      </c>
      <c r="B18" s="378" t="s">
        <v>235</v>
      </c>
      <c r="C18" s="379">
        <f>C19+C20+C21</f>
        <v>26969.599999999999</v>
      </c>
      <c r="D18" s="379">
        <f>D19+D20+D21</f>
        <v>26969.599999999999</v>
      </c>
      <c r="E18" s="379">
        <f>E19+E20+E21</f>
        <v>21664.799999999999</v>
      </c>
      <c r="F18" s="359">
        <f t="shared" ref="F18:F24" si="2">E18/D18</f>
        <v>0.80300000000000005</v>
      </c>
      <c r="G18" s="379"/>
      <c r="H18" s="379"/>
      <c r="I18" s="380"/>
      <c r="J18" s="379">
        <f>J19+J20+J21</f>
        <v>13002.8</v>
      </c>
      <c r="K18" s="379">
        <f>K19+K20+K21</f>
        <v>7857.2</v>
      </c>
      <c r="L18" s="381">
        <f>K18/J18</f>
        <v>0.60399999999999998</v>
      </c>
      <c r="M18" s="379">
        <f>M19+M20+M21</f>
        <v>13966.8</v>
      </c>
      <c r="N18" s="379">
        <f>N19+N20+N21</f>
        <v>13807.6</v>
      </c>
      <c r="O18" s="360">
        <f t="shared" ref="O18:O24" si="3">N18/M18</f>
        <v>0.98899999999999999</v>
      </c>
      <c r="P18" s="382"/>
      <c r="Q18" s="383"/>
      <c r="R18" s="383"/>
    </row>
    <row r="19" spans="1:19" s="374" customFormat="1" ht="28.5" customHeight="1">
      <c r="A19" s="363" t="s">
        <v>183</v>
      </c>
      <c r="B19" s="384" t="s">
        <v>236</v>
      </c>
      <c r="C19" s="385">
        <v>13564.7</v>
      </c>
      <c r="D19" s="386">
        <v>13564.7</v>
      </c>
      <c r="E19" s="386">
        <v>13564.6</v>
      </c>
      <c r="F19" s="387">
        <f t="shared" si="2"/>
        <v>1</v>
      </c>
      <c r="G19" s="386"/>
      <c r="H19" s="386"/>
      <c r="I19" s="388"/>
      <c r="J19" s="386">
        <v>0</v>
      </c>
      <c r="K19" s="386">
        <v>0</v>
      </c>
      <c r="L19" s="388"/>
      <c r="M19" s="386">
        <f t="shared" ref="M19:N23" si="4">D19</f>
        <v>13564.7</v>
      </c>
      <c r="N19" s="386">
        <f t="shared" si="4"/>
        <v>13564.6</v>
      </c>
      <c r="O19" s="388">
        <f t="shared" si="3"/>
        <v>1</v>
      </c>
      <c r="P19" s="372"/>
      <c r="Q19" s="373"/>
      <c r="R19" s="373"/>
    </row>
    <row r="20" spans="1:19" s="374" customFormat="1" ht="28.5" customHeight="1">
      <c r="A20" s="363" t="s">
        <v>276</v>
      </c>
      <c r="B20" s="384" t="s">
        <v>277</v>
      </c>
      <c r="C20" s="385">
        <v>3554.9</v>
      </c>
      <c r="D20" s="386">
        <f>C20</f>
        <v>3554.9</v>
      </c>
      <c r="E20" s="386">
        <v>3400.5</v>
      </c>
      <c r="F20" s="387">
        <f t="shared" si="2"/>
        <v>0.95699999999999996</v>
      </c>
      <c r="G20" s="386"/>
      <c r="H20" s="386"/>
      <c r="I20" s="388"/>
      <c r="J20" s="386">
        <v>3448.3</v>
      </c>
      <c r="K20" s="386">
        <v>3298.5</v>
      </c>
      <c r="L20" s="388">
        <f>K20/J20</f>
        <v>0.95699999999999996</v>
      </c>
      <c r="M20" s="386">
        <v>106.6</v>
      </c>
      <c r="N20" s="386">
        <v>102</v>
      </c>
      <c r="O20" s="388">
        <f>N20/M20</f>
        <v>0.95699999999999996</v>
      </c>
      <c r="P20" s="372"/>
      <c r="Q20" s="373"/>
      <c r="R20" s="373"/>
    </row>
    <row r="21" spans="1:19" s="374" customFormat="1" ht="28.5" customHeight="1">
      <c r="A21" s="363" t="s">
        <v>278</v>
      </c>
      <c r="B21" s="384" t="s">
        <v>279</v>
      </c>
      <c r="C21" s="385">
        <v>9850</v>
      </c>
      <c r="D21" s="386">
        <v>9850</v>
      </c>
      <c r="E21" s="386">
        <v>4699.7</v>
      </c>
      <c r="F21" s="387">
        <f t="shared" si="2"/>
        <v>0.47699999999999998</v>
      </c>
      <c r="G21" s="386"/>
      <c r="H21" s="386"/>
      <c r="I21" s="388"/>
      <c r="J21" s="386">
        <v>9554.5</v>
      </c>
      <c r="K21" s="386">
        <v>4558.7</v>
      </c>
      <c r="L21" s="388">
        <f>K21/J21</f>
        <v>0.47699999999999998</v>
      </c>
      <c r="M21" s="386">
        <v>295.5</v>
      </c>
      <c r="N21" s="386">
        <v>141</v>
      </c>
      <c r="O21" s="388">
        <f>N21/M21</f>
        <v>0.47699999999999998</v>
      </c>
      <c r="P21" s="372"/>
      <c r="Q21" s="373"/>
      <c r="R21" s="373"/>
    </row>
    <row r="22" spans="1:19" s="377" customFormat="1" ht="67.5" customHeight="1">
      <c r="A22" s="356" t="s">
        <v>144</v>
      </c>
      <c r="B22" s="357" t="s">
        <v>237</v>
      </c>
      <c r="C22" s="379">
        <v>42616</v>
      </c>
      <c r="D22" s="379">
        <f>C22</f>
        <v>42616</v>
      </c>
      <c r="E22" s="358">
        <v>41427.5</v>
      </c>
      <c r="F22" s="359">
        <f t="shared" si="2"/>
        <v>0.97199999999999998</v>
      </c>
      <c r="G22" s="358"/>
      <c r="H22" s="358"/>
      <c r="I22" s="360"/>
      <c r="J22" s="358">
        <v>0</v>
      </c>
      <c r="K22" s="358">
        <v>0</v>
      </c>
      <c r="L22" s="360">
        <v>0</v>
      </c>
      <c r="M22" s="379">
        <f t="shared" si="4"/>
        <v>42616</v>
      </c>
      <c r="N22" s="358">
        <f t="shared" si="4"/>
        <v>41427.5</v>
      </c>
      <c r="O22" s="360">
        <f t="shared" si="3"/>
        <v>0.97199999999999998</v>
      </c>
      <c r="P22" s="382"/>
      <c r="Q22" s="383"/>
      <c r="R22" s="383"/>
    </row>
    <row r="23" spans="1:19" s="377" customFormat="1" ht="101.25" customHeight="1">
      <c r="A23" s="356" t="s">
        <v>145</v>
      </c>
      <c r="B23" s="389" t="s">
        <v>238</v>
      </c>
      <c r="C23" s="379">
        <v>44805.7</v>
      </c>
      <c r="D23" s="379">
        <f>C23</f>
        <v>44805.7</v>
      </c>
      <c r="E23" s="358">
        <v>39085.599999999999</v>
      </c>
      <c r="F23" s="359">
        <f t="shared" si="2"/>
        <v>0.872</v>
      </c>
      <c r="G23" s="358"/>
      <c r="H23" s="358"/>
      <c r="I23" s="360"/>
      <c r="J23" s="358"/>
      <c r="K23" s="358"/>
      <c r="L23" s="360"/>
      <c r="M23" s="379">
        <f t="shared" si="4"/>
        <v>44805.7</v>
      </c>
      <c r="N23" s="358">
        <f t="shared" si="4"/>
        <v>39085.599999999999</v>
      </c>
      <c r="O23" s="360">
        <f t="shared" si="3"/>
        <v>0.872</v>
      </c>
      <c r="P23" s="382"/>
      <c r="Q23" s="383"/>
      <c r="R23" s="383"/>
    </row>
    <row r="24" spans="1:19" s="174" customFormat="1" ht="18" customHeight="1">
      <c r="B24" s="390" t="s">
        <v>224</v>
      </c>
      <c r="C24" s="391">
        <f>C23+C22+C18+C15+C12</f>
        <v>116294.5</v>
      </c>
      <c r="D24" s="391">
        <f>D23+D22+D18+D15+D12</f>
        <v>116294.5</v>
      </c>
      <c r="E24" s="391">
        <f>E23+E22+E18+E15+E12</f>
        <v>102187</v>
      </c>
      <c r="F24" s="392">
        <f t="shared" si="2"/>
        <v>0.879</v>
      </c>
      <c r="G24" s="391">
        <v>0</v>
      </c>
      <c r="H24" s="391">
        <v>0</v>
      </c>
      <c r="I24" s="393">
        <v>0</v>
      </c>
      <c r="J24" s="391">
        <f>J18+J12</f>
        <v>13354</v>
      </c>
      <c r="K24" s="391">
        <f>K18+K12</f>
        <v>7857.2</v>
      </c>
      <c r="L24" s="393">
        <f>K24/J24</f>
        <v>0.58799999999999997</v>
      </c>
      <c r="M24" s="391">
        <f>M23+M22+M18+M15+M12</f>
        <v>102940.5</v>
      </c>
      <c r="N24" s="391">
        <f>N23+N22+N18+N15+N12</f>
        <v>94329.8</v>
      </c>
      <c r="O24" s="393">
        <f t="shared" si="3"/>
        <v>0.91600000000000004</v>
      </c>
      <c r="P24" s="394"/>
      <c r="Q24" s="395"/>
      <c r="R24" s="395"/>
      <c r="S24" s="396">
        <f>N24+K24</f>
        <v>102187</v>
      </c>
    </row>
    <row r="25" spans="1:19" ht="15.6"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97">
        <f>M24+J24</f>
        <v>116294.5</v>
      </c>
    </row>
    <row r="26" spans="1:19" ht="15.6">
      <c r="B26" s="351" t="s">
        <v>225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</row>
    <row r="28" spans="1:19" ht="15.6">
      <c r="C28" s="399">
        <f>C23+C22+C18+C15+C12</f>
        <v>116294.5</v>
      </c>
      <c r="D28" s="399"/>
      <c r="H28" s="399"/>
      <c r="O28" s="400"/>
      <c r="Q28" s="400"/>
      <c r="R28" s="400"/>
    </row>
    <row r="29" spans="1:19" ht="15.6">
      <c r="C29" s="399"/>
      <c r="D29" s="399"/>
      <c r="E29" s="398">
        <f>E24/C24</f>
        <v>0.87869159762499505</v>
      </c>
      <c r="G29" s="401"/>
      <c r="H29" s="401"/>
      <c r="I29" s="401"/>
      <c r="O29" s="400"/>
      <c r="Q29" s="400"/>
      <c r="R29" s="400"/>
    </row>
    <row r="30" spans="1:19" ht="15.6">
      <c r="G30" s="401"/>
      <c r="H30" s="401"/>
      <c r="I30" s="401"/>
      <c r="P30" s="400"/>
      <c r="Q30" s="400"/>
      <c r="R30" s="400"/>
    </row>
    <row r="31" spans="1:19" ht="15.6">
      <c r="P31" s="400"/>
      <c r="Q31" s="400"/>
      <c r="R31" s="400"/>
    </row>
    <row r="32" spans="1:19" ht="15.6">
      <c r="P32" s="402"/>
      <c r="Q32" s="403"/>
      <c r="R32" s="403"/>
    </row>
    <row r="33" spans="15:18">
      <c r="O33" s="404"/>
      <c r="P33" s="404"/>
      <c r="Q33" s="404"/>
      <c r="R33" s="404"/>
    </row>
  </sheetData>
  <mergeCells count="15">
    <mergeCell ref="A7:A10"/>
    <mergeCell ref="B7:B10"/>
    <mergeCell ref="C7:C10"/>
    <mergeCell ref="D7:R7"/>
    <mergeCell ref="D8:F9"/>
    <mergeCell ref="G8:R8"/>
    <mergeCell ref="G9:I9"/>
    <mergeCell ref="J9:L9"/>
    <mergeCell ref="M9:O9"/>
    <mergeCell ref="P9:R9"/>
    <mergeCell ref="B1:R1"/>
    <mergeCell ref="B2:R2"/>
    <mergeCell ref="B3:R3"/>
    <mergeCell ref="B4:R4"/>
    <mergeCell ref="B5:R5"/>
  </mergeCells>
  <pageMargins left="0.31496062992125984" right="0.11811023622047245" top="0" bottom="0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0" zoomScaleNormal="80" workbookViewId="0">
      <selection activeCell="A12" sqref="A12"/>
    </sheetView>
  </sheetViews>
  <sheetFormatPr defaultRowHeight="14.4"/>
  <cols>
    <col min="1" max="1" width="18.5546875" style="247" customWidth="1"/>
  </cols>
  <sheetData>
    <row r="1" spans="1:17">
      <c r="A1" s="427" t="s">
        <v>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2" spans="1:17">
      <c r="A2" s="427" t="s">
        <v>258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>
      <c r="A3" s="428" t="s">
        <v>259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7">
      <c r="A4" s="428" t="s">
        <v>345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7">
      <c r="A5" s="6"/>
      <c r="B5" s="1"/>
    </row>
    <row r="6" spans="1:17" ht="15.6" customHeight="1">
      <c r="A6" s="513" t="s">
        <v>1</v>
      </c>
      <c r="B6" s="514" t="s">
        <v>12</v>
      </c>
      <c r="C6" s="490" t="s">
        <v>150</v>
      </c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</row>
    <row r="7" spans="1:17" ht="15.6">
      <c r="A7" s="513"/>
      <c r="B7" s="515"/>
      <c r="C7" s="490" t="s">
        <v>66</v>
      </c>
      <c r="D7" s="490"/>
      <c r="E7" s="490"/>
      <c r="F7" s="490" t="s">
        <v>34</v>
      </c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</row>
    <row r="8" spans="1:17" ht="15.6">
      <c r="A8" s="513"/>
      <c r="B8" s="515"/>
      <c r="C8" s="490"/>
      <c r="D8" s="490"/>
      <c r="E8" s="490"/>
      <c r="F8" s="490" t="s">
        <v>2</v>
      </c>
      <c r="G8" s="490"/>
      <c r="H8" s="490"/>
      <c r="I8" s="490" t="s">
        <v>7</v>
      </c>
      <c r="J8" s="490"/>
      <c r="K8" s="490"/>
      <c r="L8" s="490" t="s">
        <v>151</v>
      </c>
      <c r="M8" s="490"/>
      <c r="N8" s="490"/>
      <c r="O8" s="490" t="s">
        <v>23</v>
      </c>
      <c r="P8" s="490"/>
      <c r="Q8" s="490"/>
    </row>
    <row r="9" spans="1:17" ht="52.8">
      <c r="A9" s="513"/>
      <c r="B9" s="516"/>
      <c r="C9" s="225" t="s">
        <v>346</v>
      </c>
      <c r="D9" s="225" t="s">
        <v>347</v>
      </c>
      <c r="E9" s="225" t="s">
        <v>106</v>
      </c>
      <c r="F9" s="225" t="str">
        <f>C9</f>
        <v>план за  2017 год</v>
      </c>
      <c r="G9" s="225" t="str">
        <f>D9</f>
        <v>кассовые расходы за  2017 год</v>
      </c>
      <c r="H9" s="225" t="s">
        <v>106</v>
      </c>
      <c r="I9" s="225" t="str">
        <f>F9</f>
        <v>план за  2017 год</v>
      </c>
      <c r="J9" s="225" t="str">
        <f>G9</f>
        <v>кассовые расходы за  2017 год</v>
      </c>
      <c r="K9" s="225" t="s">
        <v>106</v>
      </c>
      <c r="L9" s="225" t="str">
        <f>I9</f>
        <v>план за  2017 год</v>
      </c>
      <c r="M9" s="225" t="str">
        <f>J9</f>
        <v>кассовые расходы за  2017 год</v>
      </c>
      <c r="N9" s="225" t="s">
        <v>106</v>
      </c>
      <c r="O9" s="225" t="str">
        <f>L9</f>
        <v>план за  2017 год</v>
      </c>
      <c r="P9" s="225" t="str">
        <f>M9</f>
        <v>кассовые расходы за  2017 год</v>
      </c>
      <c r="Q9" s="225" t="s">
        <v>106</v>
      </c>
    </row>
    <row r="10" spans="1:17">
      <c r="A10" s="244">
        <v>1</v>
      </c>
      <c r="B10" s="19">
        <v>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7" ht="52.8">
      <c r="A11" s="245" t="s">
        <v>260</v>
      </c>
      <c r="B11" s="405">
        <v>600</v>
      </c>
      <c r="C11" s="405">
        <v>600</v>
      </c>
      <c r="D11" s="405">
        <v>600</v>
      </c>
      <c r="E11" s="407">
        <f>D11/C11*100</f>
        <v>100</v>
      </c>
      <c r="F11" s="407"/>
      <c r="G11" s="407"/>
      <c r="H11" s="407"/>
      <c r="I11" s="407"/>
      <c r="J11" s="407"/>
      <c r="K11" s="407"/>
      <c r="L11" s="405">
        <v>600</v>
      </c>
      <c r="M11" s="405">
        <v>600</v>
      </c>
      <c r="N11" s="407">
        <f>M11/L11*100</f>
        <v>100</v>
      </c>
      <c r="O11" s="408"/>
      <c r="P11" s="408"/>
      <c r="Q11" s="408"/>
    </row>
    <row r="12" spans="1:17" ht="66">
      <c r="A12" s="245" t="s">
        <v>261</v>
      </c>
      <c r="B12" s="405">
        <v>114.7</v>
      </c>
      <c r="C12" s="405">
        <v>114.7</v>
      </c>
      <c r="D12" s="405">
        <v>109.2</v>
      </c>
      <c r="E12" s="407">
        <f t="shared" ref="E12:E15" si="0">D12/C12*100</f>
        <v>95.2</v>
      </c>
      <c r="F12" s="408"/>
      <c r="G12" s="408"/>
      <c r="H12" s="408"/>
      <c r="I12" s="408"/>
      <c r="J12" s="408"/>
      <c r="K12" s="408"/>
      <c r="L12" s="405">
        <v>114.7</v>
      </c>
      <c r="M12" s="405">
        <v>109.2</v>
      </c>
      <c r="N12" s="407">
        <f t="shared" ref="N12:N15" si="1">M12/L12*100</f>
        <v>95.2</v>
      </c>
      <c r="O12" s="408"/>
      <c r="P12" s="408"/>
      <c r="Q12" s="408"/>
    </row>
    <row r="13" spans="1:17" ht="52.8">
      <c r="A13" s="246" t="s">
        <v>348</v>
      </c>
      <c r="B13" s="405">
        <v>105</v>
      </c>
      <c r="C13" s="405">
        <v>105</v>
      </c>
      <c r="D13" s="405">
        <v>93</v>
      </c>
      <c r="E13" s="407">
        <f t="shared" si="0"/>
        <v>88.57</v>
      </c>
      <c r="F13" s="408"/>
      <c r="G13" s="408"/>
      <c r="H13" s="408"/>
      <c r="I13" s="408"/>
      <c r="J13" s="408"/>
      <c r="K13" s="408"/>
      <c r="L13" s="405">
        <v>105</v>
      </c>
      <c r="M13" s="405">
        <v>93</v>
      </c>
      <c r="N13" s="407">
        <f t="shared" si="1"/>
        <v>88.57</v>
      </c>
      <c r="O13" s="408"/>
      <c r="P13" s="408"/>
      <c r="Q13" s="408"/>
    </row>
    <row r="14" spans="1:17" ht="52.8">
      <c r="A14" s="245" t="s">
        <v>349</v>
      </c>
      <c r="B14" s="405">
        <v>44.5</v>
      </c>
      <c r="C14" s="405">
        <v>44.5</v>
      </c>
      <c r="D14" s="405">
        <v>44.5</v>
      </c>
      <c r="E14" s="407">
        <f t="shared" si="0"/>
        <v>100</v>
      </c>
      <c r="F14" s="408"/>
      <c r="G14" s="408"/>
      <c r="H14" s="408"/>
      <c r="I14" s="408"/>
      <c r="J14" s="408"/>
      <c r="K14" s="408"/>
      <c r="L14" s="405">
        <v>44.5</v>
      </c>
      <c r="M14" s="405">
        <v>44.5</v>
      </c>
      <c r="N14" s="407">
        <f t="shared" si="1"/>
        <v>100</v>
      </c>
      <c r="O14" s="408"/>
      <c r="P14" s="408"/>
      <c r="Q14" s="408"/>
    </row>
    <row r="15" spans="1:17" ht="52.8">
      <c r="A15" s="245" t="s">
        <v>350</v>
      </c>
      <c r="B15" s="405">
        <v>75</v>
      </c>
      <c r="C15" s="405">
        <v>75</v>
      </c>
      <c r="D15" s="405">
        <v>75</v>
      </c>
      <c r="E15" s="407">
        <f t="shared" si="0"/>
        <v>100</v>
      </c>
      <c r="F15" s="408"/>
      <c r="G15" s="408"/>
      <c r="H15" s="408"/>
      <c r="I15" s="408"/>
      <c r="J15" s="408"/>
      <c r="K15" s="408"/>
      <c r="L15" s="405">
        <v>75</v>
      </c>
      <c r="M15" s="405">
        <v>75</v>
      </c>
      <c r="N15" s="407">
        <f t="shared" si="1"/>
        <v>100</v>
      </c>
      <c r="O15" s="408"/>
      <c r="P15" s="408"/>
      <c r="Q15" s="408"/>
    </row>
    <row r="16" spans="1:17" ht="26.4">
      <c r="A16" s="26" t="s">
        <v>8</v>
      </c>
      <c r="B16" s="406">
        <f>SUM(B11:B15)</f>
        <v>939.2</v>
      </c>
      <c r="C16" s="406">
        <f>SUM(C11:C15)</f>
        <v>939.2</v>
      </c>
      <c r="D16" s="406">
        <f>SUM(D11:D15)</f>
        <v>921.7</v>
      </c>
      <c r="E16" s="409">
        <f>D16/C16*100</f>
        <v>98.14</v>
      </c>
      <c r="F16" s="408"/>
      <c r="G16" s="408"/>
      <c r="H16" s="408"/>
      <c r="I16" s="408"/>
      <c r="J16" s="408"/>
      <c r="K16" s="408"/>
      <c r="L16" s="406">
        <f>SUM(L11:L15)</f>
        <v>939.2</v>
      </c>
      <c r="M16" s="406">
        <f>SUM(M11:M15)</f>
        <v>921.7</v>
      </c>
      <c r="N16" s="409">
        <f>M16/L16*100</f>
        <v>98.14</v>
      </c>
      <c r="O16" s="408"/>
      <c r="P16" s="408"/>
      <c r="Q16" s="408"/>
    </row>
    <row r="18" spans="1:13" ht="55.2" customHeight="1">
      <c r="A18" s="247" t="s">
        <v>351</v>
      </c>
      <c r="M18" s="247" t="s">
        <v>352</v>
      </c>
    </row>
  </sheetData>
  <mergeCells count="13">
    <mergeCell ref="A1:Q1"/>
    <mergeCell ref="A2:Q2"/>
    <mergeCell ref="A3:Q3"/>
    <mergeCell ref="A4:Q4"/>
    <mergeCell ref="C6:Q6"/>
    <mergeCell ref="A6:A9"/>
    <mergeCell ref="B6:B9"/>
    <mergeCell ref="C7:E8"/>
    <mergeCell ref="F7:Q7"/>
    <mergeCell ref="F8:H8"/>
    <mergeCell ref="I8:K8"/>
    <mergeCell ref="L8:N8"/>
    <mergeCell ref="O8:Q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9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I23" sqref="I23"/>
    </sheetView>
  </sheetViews>
  <sheetFormatPr defaultColWidth="0" defaultRowHeight="13.2"/>
  <cols>
    <col min="1" max="1" width="35.88671875" style="1" customWidth="1"/>
    <col min="2" max="2" width="8.109375" style="1" customWidth="1"/>
    <col min="3" max="3" width="8" style="1" customWidth="1"/>
    <col min="4" max="4" width="9.6640625" style="1" customWidth="1"/>
    <col min="5" max="5" width="8.109375" style="1" customWidth="1"/>
    <col min="6" max="6" width="8.6640625" style="1" customWidth="1"/>
    <col min="7" max="7" width="10.44140625" style="1" customWidth="1"/>
    <col min="8" max="8" width="7.109375" style="1" customWidth="1"/>
    <col min="9" max="9" width="10.109375" style="1" customWidth="1"/>
    <col min="10" max="10" width="11.88671875" style="1" customWidth="1"/>
    <col min="11" max="12" width="8.5546875" style="1" customWidth="1"/>
    <col min="13" max="13" width="9.88671875" style="1" customWidth="1"/>
    <col min="14" max="14" width="8.33203125" style="1" customWidth="1"/>
    <col min="15" max="247" width="9.109375" style="1" customWidth="1"/>
    <col min="248" max="248" width="39.88671875" style="1" customWidth="1"/>
    <col min="249" max="249" width="11.109375" style="1" customWidth="1"/>
    <col min="250" max="250" width="0" style="1" hidden="1" customWidth="1"/>
    <col min="251" max="251" width="9.5546875" style="1" customWidth="1"/>
    <col min="252" max="252" width="6.5546875" style="1" customWidth="1"/>
    <col min="253" max="16384" width="0" style="1" hidden="1"/>
  </cols>
  <sheetData>
    <row r="1" spans="1:17">
      <c r="A1" s="427" t="s">
        <v>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2" spans="1:17">
      <c r="A2" s="427" t="s">
        <v>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5" customHeight="1">
      <c r="A3" s="428" t="s">
        <v>29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7" ht="15" customHeight="1">
      <c r="A4" s="428" t="s">
        <v>281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7">
      <c r="K5" s="14"/>
      <c r="L5" s="14"/>
      <c r="M5" s="14"/>
      <c r="N5" s="14"/>
      <c r="Q5" s="14" t="s">
        <v>0</v>
      </c>
    </row>
    <row r="6" spans="1:17" s="2" customFormat="1" ht="16.5" customHeight="1">
      <c r="A6" s="426" t="s">
        <v>1</v>
      </c>
      <c r="B6" s="426" t="s">
        <v>12</v>
      </c>
      <c r="C6" s="441" t="s">
        <v>22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</row>
    <row r="7" spans="1:17" s="2" customFormat="1" ht="15" customHeight="1">
      <c r="A7" s="426"/>
      <c r="B7" s="426"/>
      <c r="C7" s="435" t="s">
        <v>6</v>
      </c>
      <c r="D7" s="436"/>
      <c r="E7" s="437"/>
      <c r="F7" s="442" t="s">
        <v>9</v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</row>
    <row r="8" spans="1:17" s="2" customFormat="1" ht="16.5" customHeight="1">
      <c r="A8" s="426"/>
      <c r="B8" s="426"/>
      <c r="C8" s="438"/>
      <c r="D8" s="439"/>
      <c r="E8" s="440"/>
      <c r="F8" s="432" t="s">
        <v>2</v>
      </c>
      <c r="G8" s="433"/>
      <c r="H8" s="434"/>
      <c r="I8" s="429" t="s">
        <v>7</v>
      </c>
      <c r="J8" s="430"/>
      <c r="K8" s="430"/>
      <c r="L8" s="429" t="s">
        <v>3</v>
      </c>
      <c r="M8" s="430"/>
      <c r="N8" s="431"/>
      <c r="O8" s="429" t="s">
        <v>23</v>
      </c>
      <c r="P8" s="430"/>
      <c r="Q8" s="431"/>
    </row>
    <row r="9" spans="1:17" s="2" customFormat="1" ht="77.25" customHeight="1">
      <c r="A9" s="426"/>
      <c r="B9" s="426"/>
      <c r="C9" s="17" t="s">
        <v>283</v>
      </c>
      <c r="D9" s="257" t="s">
        <v>282</v>
      </c>
      <c r="E9" s="16" t="s">
        <v>11</v>
      </c>
      <c r="F9" s="17" t="s">
        <v>283</v>
      </c>
      <c r="G9" s="257" t="s">
        <v>282</v>
      </c>
      <c r="H9" s="255" t="s">
        <v>11</v>
      </c>
      <c r="I9" s="17" t="s">
        <v>283</v>
      </c>
      <c r="J9" s="257" t="s">
        <v>282</v>
      </c>
      <c r="K9" s="255" t="s">
        <v>11</v>
      </c>
      <c r="L9" s="17" t="s">
        <v>283</v>
      </c>
      <c r="M9" s="257" t="s">
        <v>282</v>
      </c>
      <c r="N9" s="255" t="s">
        <v>11</v>
      </c>
      <c r="O9" s="17" t="s">
        <v>283</v>
      </c>
      <c r="P9" s="257" t="s">
        <v>282</v>
      </c>
      <c r="Q9" s="255" t="s">
        <v>11</v>
      </c>
    </row>
    <row r="10" spans="1:17" ht="15.75" customHeight="1">
      <c r="A10" s="18">
        <v>1</v>
      </c>
      <c r="B10" s="19">
        <v>2</v>
      </c>
      <c r="C10" s="18">
        <v>3</v>
      </c>
      <c r="D10" s="19">
        <v>4</v>
      </c>
      <c r="E10" s="18">
        <v>5</v>
      </c>
      <c r="F10" s="19">
        <v>6</v>
      </c>
      <c r="G10" s="18">
        <v>7</v>
      </c>
      <c r="H10" s="19">
        <v>8</v>
      </c>
      <c r="I10" s="18">
        <v>9</v>
      </c>
      <c r="J10" s="19">
        <v>10</v>
      </c>
      <c r="K10" s="18">
        <v>11</v>
      </c>
      <c r="L10" s="19">
        <v>12</v>
      </c>
      <c r="M10" s="18">
        <v>13</v>
      </c>
      <c r="N10" s="19">
        <v>14</v>
      </c>
      <c r="O10" s="18">
        <v>15</v>
      </c>
      <c r="P10" s="19">
        <v>16</v>
      </c>
      <c r="Q10" s="18">
        <v>17</v>
      </c>
    </row>
    <row r="11" spans="1:17" s="6" customFormat="1" ht="44.25" customHeight="1">
      <c r="A11" s="20" t="s">
        <v>25</v>
      </c>
      <c r="B11" s="21">
        <f>SUM(B12:B16)</f>
        <v>1775</v>
      </c>
      <c r="C11" s="21">
        <f>SUM(C12:C16)</f>
        <v>1775</v>
      </c>
      <c r="D11" s="21">
        <f>SUM(D12:D16)</f>
        <v>1269.8</v>
      </c>
      <c r="E11" s="21">
        <f>D11/C11*100</f>
        <v>71.5</v>
      </c>
      <c r="F11" s="21">
        <f>SUM(F12:F16)</f>
        <v>0</v>
      </c>
      <c r="G11" s="21">
        <f>SUM(G12:G16)</f>
        <v>0</v>
      </c>
      <c r="H11" s="21">
        <v>0</v>
      </c>
      <c r="I11" s="21">
        <f>SUM(I12:I16)</f>
        <v>0</v>
      </c>
      <c r="J11" s="21">
        <f>SUM(J12:J16)</f>
        <v>0</v>
      </c>
      <c r="K11" s="21">
        <v>0</v>
      </c>
      <c r="L11" s="21">
        <f>SUM(L12:L16)</f>
        <v>1775</v>
      </c>
      <c r="M11" s="21">
        <f>SUM(M12:M16)</f>
        <v>1269.8</v>
      </c>
      <c r="N11" s="21">
        <f>M11/L11*100</f>
        <v>71.5</v>
      </c>
      <c r="O11" s="21">
        <f>SUM(O12:O16)</f>
        <v>0</v>
      </c>
      <c r="P11" s="21">
        <f>SUM(P12:P16)</f>
        <v>0</v>
      </c>
      <c r="Q11" s="21">
        <v>0</v>
      </c>
    </row>
    <row r="12" spans="1:17" ht="44.25" customHeight="1">
      <c r="A12" s="22" t="s">
        <v>13</v>
      </c>
      <c r="B12" s="3">
        <v>800</v>
      </c>
      <c r="C12" s="3">
        <f>F12+I12+L12+O12</f>
        <v>800</v>
      </c>
      <c r="D12" s="3">
        <f>G12+J12+M12+P12</f>
        <v>800</v>
      </c>
      <c r="E12" s="3">
        <f>D12/C12*100</f>
        <v>100</v>
      </c>
      <c r="F12" s="3"/>
      <c r="G12" s="3"/>
      <c r="H12" s="3">
        <v>0</v>
      </c>
      <c r="I12" s="3"/>
      <c r="J12" s="3"/>
      <c r="K12" s="3">
        <v>0</v>
      </c>
      <c r="L12" s="3">
        <v>800</v>
      </c>
      <c r="M12" s="5">
        <v>800</v>
      </c>
      <c r="N12" s="3">
        <f>M12/L12*100</f>
        <v>100</v>
      </c>
      <c r="O12" s="3"/>
      <c r="P12" s="3"/>
      <c r="Q12" s="3">
        <v>0</v>
      </c>
    </row>
    <row r="13" spans="1:17" ht="56.25" customHeight="1">
      <c r="A13" s="22" t="s">
        <v>14</v>
      </c>
      <c r="B13" s="3">
        <v>783.5</v>
      </c>
      <c r="C13" s="3">
        <f t="shared" ref="C13:C24" si="0">F13+I13+L13+O13</f>
        <v>783.5</v>
      </c>
      <c r="D13" s="3">
        <f t="shared" ref="D13:D24" si="1">G13+J13+M13+P13</f>
        <v>283.2</v>
      </c>
      <c r="E13" s="3">
        <f>D13/C13*100</f>
        <v>36.1</v>
      </c>
      <c r="F13" s="3"/>
      <c r="G13" s="3"/>
      <c r="H13" s="3">
        <v>0</v>
      </c>
      <c r="I13" s="3"/>
      <c r="J13" s="3"/>
      <c r="K13" s="3">
        <v>0</v>
      </c>
      <c r="L13" s="4">
        <v>783.5</v>
      </c>
      <c r="M13" s="5">
        <v>283.2</v>
      </c>
      <c r="N13" s="3">
        <f>M13/L13*100</f>
        <v>36.1</v>
      </c>
      <c r="O13" s="3"/>
      <c r="P13" s="3"/>
      <c r="Q13" s="3">
        <v>0</v>
      </c>
    </row>
    <row r="14" spans="1:17" ht="79.5" customHeight="1">
      <c r="A14" s="22" t="s">
        <v>15</v>
      </c>
      <c r="B14" s="3">
        <v>0</v>
      </c>
      <c r="C14" s="3">
        <f t="shared" si="0"/>
        <v>0</v>
      </c>
      <c r="D14" s="3">
        <f t="shared" si="1"/>
        <v>0</v>
      </c>
      <c r="E14" s="3">
        <v>0</v>
      </c>
      <c r="F14" s="3"/>
      <c r="G14" s="3"/>
      <c r="H14" s="3">
        <v>0</v>
      </c>
      <c r="I14" s="3"/>
      <c r="J14" s="3"/>
      <c r="K14" s="3">
        <v>0</v>
      </c>
      <c r="L14" s="4"/>
      <c r="M14" s="5"/>
      <c r="N14" s="3">
        <v>0</v>
      </c>
      <c r="O14" s="3"/>
      <c r="P14" s="3"/>
      <c r="Q14" s="3">
        <v>0</v>
      </c>
    </row>
    <row r="15" spans="1:17" ht="84.75" customHeight="1">
      <c r="A15" s="23" t="s">
        <v>16</v>
      </c>
      <c r="B15" s="3">
        <v>191.5</v>
      </c>
      <c r="C15" s="3">
        <f t="shared" si="0"/>
        <v>191.5</v>
      </c>
      <c r="D15" s="3">
        <f t="shared" si="1"/>
        <v>186.6</v>
      </c>
      <c r="E15" s="3">
        <f>D15/C15*100</f>
        <v>97.4</v>
      </c>
      <c r="F15" s="3"/>
      <c r="G15" s="3"/>
      <c r="H15" s="3">
        <v>0</v>
      </c>
      <c r="I15" s="3"/>
      <c r="J15" s="3"/>
      <c r="K15" s="3">
        <v>0</v>
      </c>
      <c r="L15" s="4">
        <v>191.5</v>
      </c>
      <c r="M15" s="5">
        <v>186.6</v>
      </c>
      <c r="N15" s="3">
        <f>M15/L15*100</f>
        <v>97.4</v>
      </c>
      <c r="O15" s="3"/>
      <c r="P15" s="3"/>
      <c r="Q15" s="3">
        <v>0</v>
      </c>
    </row>
    <row r="16" spans="1:17" ht="107.25" customHeight="1">
      <c r="A16" s="23" t="s">
        <v>17</v>
      </c>
      <c r="B16" s="3">
        <v>0</v>
      </c>
      <c r="C16" s="3">
        <f t="shared" si="0"/>
        <v>0</v>
      </c>
      <c r="D16" s="3">
        <f t="shared" si="1"/>
        <v>0</v>
      </c>
      <c r="E16" s="3">
        <v>0</v>
      </c>
      <c r="F16" s="3"/>
      <c r="G16" s="3"/>
      <c r="H16" s="3">
        <v>0</v>
      </c>
      <c r="I16" s="3"/>
      <c r="J16" s="3"/>
      <c r="K16" s="3">
        <v>0</v>
      </c>
      <c r="L16" s="4"/>
      <c r="M16" s="5"/>
      <c r="N16" s="3">
        <v>0</v>
      </c>
      <c r="O16" s="3"/>
      <c r="P16" s="3"/>
      <c r="Q16" s="3">
        <v>0</v>
      </c>
    </row>
    <row r="17" spans="1:17" s="6" customFormat="1" ht="39.6">
      <c r="A17" s="20" t="s">
        <v>26</v>
      </c>
      <c r="B17" s="21">
        <f>SUM(B18)</f>
        <v>80</v>
      </c>
      <c r="C17" s="21">
        <f>SUM(C18)</f>
        <v>80</v>
      </c>
      <c r="D17" s="21">
        <f>SUM(D18)</f>
        <v>22.4</v>
      </c>
      <c r="E17" s="21">
        <f t="shared" ref="E17:E23" si="2">D17/C17*100</f>
        <v>28</v>
      </c>
      <c r="F17" s="21">
        <f>SUM(F18:F24)</f>
        <v>0</v>
      </c>
      <c r="G17" s="21">
        <f>SUM(G18:G24)</f>
        <v>0</v>
      </c>
      <c r="H17" s="21">
        <v>0</v>
      </c>
      <c r="I17" s="21">
        <f>SUM(I18:I24)</f>
        <v>0</v>
      </c>
      <c r="J17" s="21">
        <f>SUM(J18:J24)</f>
        <v>0</v>
      </c>
      <c r="K17" s="21">
        <v>0</v>
      </c>
      <c r="L17" s="21">
        <f>L18</f>
        <v>80</v>
      </c>
      <c r="M17" s="21">
        <f>M18</f>
        <v>22.4</v>
      </c>
      <c r="N17" s="21">
        <f t="shared" ref="N17:N23" si="3">M17/L17*100</f>
        <v>28</v>
      </c>
      <c r="O17" s="21">
        <f>SUM(O18:O24)</f>
        <v>0</v>
      </c>
      <c r="P17" s="21">
        <f>SUM(P18:P24)</f>
        <v>0</v>
      </c>
      <c r="Q17" s="21">
        <v>0</v>
      </c>
    </row>
    <row r="18" spans="1:17" ht="49.5" customHeight="1">
      <c r="A18" s="23" t="s">
        <v>18</v>
      </c>
      <c r="B18" s="4">
        <v>80</v>
      </c>
      <c r="C18" s="3">
        <f>F18+I18+L18+O18</f>
        <v>80</v>
      </c>
      <c r="D18" s="3">
        <f t="shared" si="1"/>
        <v>22.4</v>
      </c>
      <c r="E18" s="3">
        <f t="shared" si="2"/>
        <v>28</v>
      </c>
      <c r="F18" s="3"/>
      <c r="G18" s="3"/>
      <c r="H18" s="3">
        <v>0</v>
      </c>
      <c r="I18" s="4"/>
      <c r="J18" s="3"/>
      <c r="K18" s="3">
        <v>0</v>
      </c>
      <c r="L18" s="4">
        <v>80</v>
      </c>
      <c r="M18" s="5">
        <v>22.4</v>
      </c>
      <c r="N18" s="3">
        <f t="shared" si="3"/>
        <v>28</v>
      </c>
      <c r="O18" s="4"/>
      <c r="P18" s="5"/>
      <c r="Q18" s="3">
        <v>0</v>
      </c>
    </row>
    <row r="19" spans="1:17" ht="48" customHeight="1">
      <c r="A19" s="24" t="s">
        <v>27</v>
      </c>
      <c r="B19" s="21">
        <f>SUM(B20)</f>
        <v>50</v>
      </c>
      <c r="C19" s="21">
        <f>SUM(C20)</f>
        <v>50</v>
      </c>
      <c r="D19" s="21">
        <f>SUM(D20)</f>
        <v>20.9</v>
      </c>
      <c r="E19" s="21">
        <f t="shared" si="2"/>
        <v>41.8</v>
      </c>
      <c r="F19" s="21">
        <f>SUM(F20)</f>
        <v>0</v>
      </c>
      <c r="G19" s="21">
        <f>SUM(G20)</f>
        <v>0</v>
      </c>
      <c r="H19" s="21">
        <v>0</v>
      </c>
      <c r="I19" s="21">
        <f>SUM(I20)</f>
        <v>0</v>
      </c>
      <c r="J19" s="21">
        <f>SUM(J20)</f>
        <v>0</v>
      </c>
      <c r="K19" s="21">
        <v>0</v>
      </c>
      <c r="L19" s="21">
        <f>SUM(L20)</f>
        <v>50</v>
      </c>
      <c r="M19" s="21">
        <f>SUM(M20)</f>
        <v>20.9</v>
      </c>
      <c r="N19" s="21">
        <f t="shared" si="3"/>
        <v>41.8</v>
      </c>
      <c r="O19" s="21">
        <f>SUM(O20)</f>
        <v>0</v>
      </c>
      <c r="P19" s="21">
        <f>SUM(P20)</f>
        <v>0</v>
      </c>
      <c r="Q19" s="21">
        <v>0</v>
      </c>
    </row>
    <row r="20" spans="1:17" ht="66">
      <c r="A20" s="23" t="s">
        <v>19</v>
      </c>
      <c r="B20" s="25">
        <v>50</v>
      </c>
      <c r="C20" s="3">
        <f t="shared" si="0"/>
        <v>50</v>
      </c>
      <c r="D20" s="3">
        <f t="shared" si="1"/>
        <v>20.9</v>
      </c>
      <c r="E20" s="3">
        <f t="shared" si="2"/>
        <v>41.8</v>
      </c>
      <c r="F20" s="3"/>
      <c r="G20" s="3"/>
      <c r="H20" s="3">
        <v>0</v>
      </c>
      <c r="I20" s="4"/>
      <c r="J20" s="3"/>
      <c r="K20" s="3">
        <v>0</v>
      </c>
      <c r="L20" s="4">
        <v>50</v>
      </c>
      <c r="M20" s="5">
        <v>20.9</v>
      </c>
      <c r="N20" s="3">
        <f t="shared" si="3"/>
        <v>41.8</v>
      </c>
      <c r="O20" s="4"/>
      <c r="P20" s="5"/>
      <c r="Q20" s="3">
        <v>0</v>
      </c>
    </row>
    <row r="21" spans="1:17" s="6" customFormat="1" ht="43.5" customHeight="1">
      <c r="A21" s="24" t="s">
        <v>28</v>
      </c>
      <c r="B21" s="21">
        <f>SUM(B22:B24)</f>
        <v>520</v>
      </c>
      <c r="C21" s="21">
        <f>SUM(C22:C24)</f>
        <v>520</v>
      </c>
      <c r="D21" s="21">
        <f>SUM(D22:D24)</f>
        <v>517.9</v>
      </c>
      <c r="E21" s="21">
        <f t="shared" si="2"/>
        <v>99.6</v>
      </c>
      <c r="F21" s="21">
        <f>SUM(F22:F24)</f>
        <v>0</v>
      </c>
      <c r="G21" s="21">
        <f>SUM(G22:G24)</f>
        <v>0</v>
      </c>
      <c r="H21" s="21">
        <v>0</v>
      </c>
      <c r="I21" s="21">
        <f>SUM(I22:I24)</f>
        <v>0</v>
      </c>
      <c r="J21" s="21">
        <f>SUM(J22:J24)</f>
        <v>0</v>
      </c>
      <c r="K21" s="21">
        <v>0</v>
      </c>
      <c r="L21" s="21">
        <f>SUM(L22:L24)</f>
        <v>520</v>
      </c>
      <c r="M21" s="21">
        <f>SUM(M22:M24)</f>
        <v>517.9</v>
      </c>
      <c r="N21" s="21">
        <f t="shared" si="3"/>
        <v>99.6</v>
      </c>
      <c r="O21" s="21">
        <f>SUM(O22:O24)</f>
        <v>0</v>
      </c>
      <c r="P21" s="21">
        <f>SUM(P22:P24)</f>
        <v>0</v>
      </c>
      <c r="Q21" s="21">
        <v>0</v>
      </c>
    </row>
    <row r="22" spans="1:17" ht="39.6">
      <c r="A22" s="23" t="s">
        <v>20</v>
      </c>
      <c r="B22" s="25">
        <v>50</v>
      </c>
      <c r="C22" s="3">
        <f t="shared" si="0"/>
        <v>50</v>
      </c>
      <c r="D22" s="3">
        <f t="shared" si="1"/>
        <v>50</v>
      </c>
      <c r="E22" s="3">
        <f t="shared" si="2"/>
        <v>100</v>
      </c>
      <c r="F22" s="3"/>
      <c r="G22" s="3"/>
      <c r="H22" s="3">
        <v>0</v>
      </c>
      <c r="I22" s="4"/>
      <c r="J22" s="3"/>
      <c r="K22" s="3">
        <v>0</v>
      </c>
      <c r="L22" s="4">
        <v>50</v>
      </c>
      <c r="M22" s="5">
        <v>50</v>
      </c>
      <c r="N22" s="3">
        <f t="shared" si="3"/>
        <v>100</v>
      </c>
      <c r="O22" s="4"/>
      <c r="P22" s="5"/>
      <c r="Q22" s="3">
        <v>0</v>
      </c>
    </row>
    <row r="23" spans="1:17" ht="26.4">
      <c r="A23" s="23" t="s">
        <v>21</v>
      </c>
      <c r="B23" s="25">
        <v>220</v>
      </c>
      <c r="C23" s="3">
        <f t="shared" si="0"/>
        <v>220</v>
      </c>
      <c r="D23" s="3">
        <f t="shared" si="1"/>
        <v>218</v>
      </c>
      <c r="E23" s="3">
        <f t="shared" si="2"/>
        <v>99.1</v>
      </c>
      <c r="F23" s="3"/>
      <c r="G23" s="3"/>
      <c r="H23" s="3">
        <v>0</v>
      </c>
      <c r="I23" s="4"/>
      <c r="J23" s="3"/>
      <c r="K23" s="3">
        <v>0</v>
      </c>
      <c r="L23" s="4">
        <v>220</v>
      </c>
      <c r="M23" s="5">
        <v>218</v>
      </c>
      <c r="N23" s="3">
        <f t="shared" si="3"/>
        <v>99.1</v>
      </c>
      <c r="O23" s="4"/>
      <c r="P23" s="5"/>
      <c r="Q23" s="3">
        <v>0</v>
      </c>
    </row>
    <row r="24" spans="1:17" ht="39.6">
      <c r="A24" s="23" t="s">
        <v>240</v>
      </c>
      <c r="B24" s="25">
        <v>250</v>
      </c>
      <c r="C24" s="3">
        <f t="shared" si="0"/>
        <v>250</v>
      </c>
      <c r="D24" s="3">
        <f t="shared" si="1"/>
        <v>249.9</v>
      </c>
      <c r="E24" s="3">
        <v>100</v>
      </c>
      <c r="F24" s="3"/>
      <c r="G24" s="3"/>
      <c r="H24" s="3">
        <v>0</v>
      </c>
      <c r="I24" s="4"/>
      <c r="J24" s="3"/>
      <c r="K24" s="3">
        <v>0</v>
      </c>
      <c r="L24" s="4">
        <v>250</v>
      </c>
      <c r="M24" s="5">
        <v>249.9</v>
      </c>
      <c r="N24" s="3">
        <v>100</v>
      </c>
      <c r="O24" s="4"/>
      <c r="P24" s="5"/>
      <c r="Q24" s="3">
        <v>0</v>
      </c>
    </row>
    <row r="25" spans="1:17" s="6" customFormat="1" ht="15" customHeight="1">
      <c r="A25" s="26" t="s">
        <v>8</v>
      </c>
      <c r="B25" s="27">
        <f>B11+B17+B19+B21</f>
        <v>2425</v>
      </c>
      <c r="C25" s="27">
        <f>C11+C17+C19+C21</f>
        <v>2425</v>
      </c>
      <c r="D25" s="27">
        <f>D11+D17+D19+D21</f>
        <v>1831</v>
      </c>
      <c r="E25" s="27">
        <f>D25/C25*100</f>
        <v>75.5</v>
      </c>
      <c r="F25" s="27">
        <f>F11+F17+F19+F21</f>
        <v>0</v>
      </c>
      <c r="G25" s="27">
        <f>G11+G17+G19+G21</f>
        <v>0</v>
      </c>
      <c r="H25" s="27">
        <v>0</v>
      </c>
      <c r="I25" s="27">
        <f>I11+I17+I19+I21</f>
        <v>0</v>
      </c>
      <c r="J25" s="27">
        <f>J11+J17+J19+J21</f>
        <v>0</v>
      </c>
      <c r="K25" s="27">
        <v>0</v>
      </c>
      <c r="L25" s="27">
        <f>L11+L17+L19+L21</f>
        <v>2425</v>
      </c>
      <c r="M25" s="27">
        <f>M11+M17+M19+M21</f>
        <v>1831</v>
      </c>
      <c r="N25" s="27">
        <f>M25/L25*100</f>
        <v>75.5</v>
      </c>
      <c r="O25" s="27">
        <f>O11+O17+O19+O21</f>
        <v>0</v>
      </c>
      <c r="P25" s="27">
        <f>P11+P17+P19+P21</f>
        <v>0</v>
      </c>
      <c r="Q25" s="27">
        <v>0</v>
      </c>
    </row>
    <row r="26" spans="1:17" ht="69" customHeight="1">
      <c r="A26" s="425" t="s">
        <v>24</v>
      </c>
      <c r="B26" s="425"/>
      <c r="C26" s="425"/>
      <c r="D26" s="425"/>
      <c r="E26" s="7"/>
      <c r="F26" s="8"/>
      <c r="G26" s="8"/>
      <c r="H26" s="8"/>
      <c r="I26" s="28" t="s">
        <v>10</v>
      </c>
      <c r="J26" s="8"/>
      <c r="L26" s="15"/>
      <c r="M26" s="15"/>
      <c r="N26" s="15"/>
    </row>
    <row r="27" spans="1:17">
      <c r="A27" s="9"/>
      <c r="B27" s="10"/>
      <c r="C27" s="11"/>
      <c r="D27" s="12"/>
      <c r="E27" s="12"/>
      <c r="F27" s="12"/>
      <c r="G27" s="12"/>
      <c r="H27" s="13"/>
    </row>
  </sheetData>
  <mergeCells count="14">
    <mergeCell ref="A26:D26"/>
    <mergeCell ref="A6:A9"/>
    <mergeCell ref="A1:Q1"/>
    <mergeCell ref="A2:Q2"/>
    <mergeCell ref="A3:Q3"/>
    <mergeCell ref="I8:K8"/>
    <mergeCell ref="L8:N8"/>
    <mergeCell ref="F8:H8"/>
    <mergeCell ref="B6:B9"/>
    <mergeCell ref="C7:E8"/>
    <mergeCell ref="O8:Q8"/>
    <mergeCell ref="C6:Q6"/>
    <mergeCell ref="F7:Q7"/>
    <mergeCell ref="A4:Q4"/>
  </mergeCells>
  <phoneticPr fontId="2" type="noConversion"/>
  <printOptions horizontalCentered="1"/>
  <pageMargins left="0" right="0" top="0.59055118110236227" bottom="0.19685039370078741" header="0" footer="0.19685039370078741"/>
  <pageSetup paperSize="9" scale="80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Normal="100" workbookViewId="0">
      <selection activeCell="E31" sqref="E31"/>
    </sheetView>
  </sheetViews>
  <sheetFormatPr defaultColWidth="9.109375" defaultRowHeight="10.199999999999999"/>
  <cols>
    <col min="1" max="1" width="54.88671875" style="98" customWidth="1"/>
    <col min="2" max="2" width="8.6640625" style="96" bestFit="1" customWidth="1"/>
    <col min="3" max="3" width="12.88671875" style="96" customWidth="1"/>
    <col min="4" max="4" width="14.33203125" style="96" customWidth="1"/>
    <col min="5" max="5" width="8.109375" style="96" bestFit="1" customWidth="1"/>
    <col min="6" max="6" width="14" style="96" customWidth="1"/>
    <col min="7" max="7" width="13.33203125" style="97" customWidth="1"/>
    <col min="8" max="8" width="6.5546875" style="97" bestFit="1" customWidth="1"/>
    <col min="9" max="9" width="9.109375" style="97"/>
    <col min="10" max="16384" width="9.109375" style="96"/>
  </cols>
  <sheetData>
    <row r="1" spans="1:17" ht="13.2">
      <c r="A1" s="427" t="s">
        <v>4</v>
      </c>
      <c r="B1" s="427"/>
      <c r="C1" s="427"/>
      <c r="D1" s="427"/>
      <c r="E1" s="427"/>
      <c r="F1" s="427"/>
      <c r="G1" s="427"/>
      <c r="H1" s="427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3.2">
      <c r="A2" s="427" t="s">
        <v>5</v>
      </c>
      <c r="B2" s="427"/>
      <c r="C2" s="427"/>
      <c r="D2" s="427"/>
      <c r="E2" s="427"/>
      <c r="F2" s="427"/>
      <c r="G2" s="427"/>
      <c r="H2" s="427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13.2">
      <c r="A3" s="428" t="s">
        <v>252</v>
      </c>
      <c r="B3" s="428"/>
      <c r="C3" s="428"/>
      <c r="D3" s="428"/>
      <c r="E3" s="428"/>
      <c r="F3" s="428"/>
      <c r="G3" s="428"/>
      <c r="H3" s="428"/>
      <c r="I3" s="230"/>
      <c r="J3" s="230"/>
      <c r="K3" s="230"/>
      <c r="L3" s="230"/>
      <c r="M3" s="230"/>
      <c r="N3" s="230"/>
      <c r="O3" s="230"/>
      <c r="P3" s="230"/>
      <c r="Q3" s="230"/>
    </row>
    <row r="4" spans="1:17" ht="13.2">
      <c r="A4" s="428" t="s">
        <v>281</v>
      </c>
      <c r="B4" s="428"/>
      <c r="C4" s="428"/>
      <c r="D4" s="428"/>
      <c r="E4" s="428"/>
      <c r="F4" s="428"/>
      <c r="G4" s="428"/>
      <c r="H4" s="428"/>
      <c r="I4" s="230"/>
      <c r="J4" s="230"/>
      <c r="K4" s="230"/>
      <c r="L4" s="230"/>
      <c r="M4" s="230"/>
      <c r="N4" s="230"/>
      <c r="O4" s="230"/>
      <c r="P4" s="230"/>
      <c r="Q4" s="230"/>
    </row>
    <row r="6" spans="1:17" ht="10.8" thickBot="1"/>
    <row r="7" spans="1:17" ht="16.2" thickBot="1">
      <c r="A7" s="443" t="s">
        <v>1</v>
      </c>
      <c r="B7" s="446" t="s">
        <v>53</v>
      </c>
      <c r="C7" s="447"/>
      <c r="D7" s="447"/>
      <c r="E7" s="447"/>
      <c r="F7" s="447"/>
      <c r="G7" s="447"/>
      <c r="H7" s="448"/>
    </row>
    <row r="8" spans="1:17" ht="31.2" customHeight="1" thickBot="1">
      <c r="A8" s="444"/>
      <c r="B8" s="443" t="s">
        <v>241</v>
      </c>
      <c r="C8" s="449" t="s">
        <v>55</v>
      </c>
      <c r="D8" s="450"/>
      <c r="E8" s="451"/>
      <c r="F8" s="446" t="s">
        <v>56</v>
      </c>
      <c r="G8" s="447"/>
      <c r="H8" s="448"/>
    </row>
    <row r="9" spans="1:17" ht="16.2" thickBot="1">
      <c r="A9" s="444"/>
      <c r="B9" s="444"/>
      <c r="C9" s="452"/>
      <c r="D9" s="453"/>
      <c r="E9" s="454"/>
      <c r="F9" s="446" t="s">
        <v>3</v>
      </c>
      <c r="G9" s="447"/>
      <c r="H9" s="448"/>
    </row>
    <row r="10" spans="1:17" ht="67.95" customHeight="1" thickBot="1">
      <c r="A10" s="445"/>
      <c r="B10" s="445"/>
      <c r="C10" s="256" t="s">
        <v>286</v>
      </c>
      <c r="D10" s="256" t="s">
        <v>287</v>
      </c>
      <c r="E10" s="226" t="s">
        <v>106</v>
      </c>
      <c r="F10" s="256" t="s">
        <v>288</v>
      </c>
      <c r="G10" s="256" t="s">
        <v>287</v>
      </c>
      <c r="H10" s="226" t="s">
        <v>106</v>
      </c>
    </row>
    <row r="11" spans="1:17" ht="16.2" thickBot="1">
      <c r="A11" s="227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</row>
    <row r="12" spans="1:17" ht="34.200000000000003" customHeight="1" thickBot="1">
      <c r="A12" s="228" t="s">
        <v>242</v>
      </c>
      <c r="B12" s="232">
        <v>117.4</v>
      </c>
      <c r="C12" s="232">
        <f>F12</f>
        <v>117.4</v>
      </c>
      <c r="D12" s="232">
        <f>G12</f>
        <v>117.4</v>
      </c>
      <c r="E12" s="232">
        <f>D12/C12*100</f>
        <v>100</v>
      </c>
      <c r="F12" s="232">
        <v>117.4</v>
      </c>
      <c r="G12" s="232">
        <v>117.4</v>
      </c>
      <c r="H12" s="232">
        <v>100</v>
      </c>
    </row>
    <row r="13" spans="1:17" ht="19.95" customHeight="1" thickBot="1">
      <c r="A13" s="228" t="s">
        <v>290</v>
      </c>
      <c r="B13" s="232">
        <v>57.4</v>
      </c>
      <c r="C13" s="232">
        <f t="shared" ref="C13:C29" si="0">F13</f>
        <v>57.4</v>
      </c>
      <c r="D13" s="232">
        <f t="shared" ref="D13:D29" si="1">G13</f>
        <v>57.4</v>
      </c>
      <c r="E13" s="232">
        <f t="shared" ref="E13:E29" si="2">D13/C13*100</f>
        <v>100</v>
      </c>
      <c r="F13" s="232">
        <v>57.4</v>
      </c>
      <c r="G13" s="232">
        <v>57.4</v>
      </c>
      <c r="H13" s="232">
        <v>100</v>
      </c>
    </row>
    <row r="14" spans="1:17" ht="24" customHeight="1" thickBot="1">
      <c r="A14" s="228" t="s">
        <v>291</v>
      </c>
      <c r="B14" s="232">
        <v>60</v>
      </c>
      <c r="C14" s="232">
        <f t="shared" si="0"/>
        <v>60</v>
      </c>
      <c r="D14" s="232">
        <f t="shared" si="1"/>
        <v>59.9</v>
      </c>
      <c r="E14" s="232">
        <f t="shared" si="2"/>
        <v>99.8</v>
      </c>
      <c r="F14" s="232">
        <v>60</v>
      </c>
      <c r="G14" s="232">
        <v>59.9</v>
      </c>
      <c r="H14" s="232">
        <v>100</v>
      </c>
    </row>
    <row r="15" spans="1:17" ht="18" customHeight="1" thickBot="1">
      <c r="A15" s="228" t="s">
        <v>243</v>
      </c>
      <c r="B15" s="232">
        <f>B16+B17</f>
        <v>294.89999999999998</v>
      </c>
      <c r="C15" s="232">
        <f t="shared" si="0"/>
        <v>294.89999999999998</v>
      </c>
      <c r="D15" s="232">
        <f t="shared" si="1"/>
        <v>294.89999999999998</v>
      </c>
      <c r="E15" s="248">
        <v>100</v>
      </c>
      <c r="F15" s="232">
        <f>F16+F17</f>
        <v>294.89999999999998</v>
      </c>
      <c r="G15" s="232">
        <f>G16+G17</f>
        <v>294.89999999999998</v>
      </c>
      <c r="H15" s="232">
        <v>100</v>
      </c>
    </row>
    <row r="16" spans="1:17" ht="18" customHeight="1" thickBot="1">
      <c r="A16" s="228" t="s">
        <v>292</v>
      </c>
      <c r="B16" s="232">
        <v>91</v>
      </c>
      <c r="C16" s="232">
        <f t="shared" si="0"/>
        <v>91</v>
      </c>
      <c r="D16" s="232">
        <f t="shared" si="1"/>
        <v>91</v>
      </c>
      <c r="E16" s="248">
        <v>100</v>
      </c>
      <c r="F16" s="232">
        <v>91</v>
      </c>
      <c r="G16" s="232">
        <v>91</v>
      </c>
      <c r="H16" s="232">
        <v>100</v>
      </c>
    </row>
    <row r="17" spans="1:8" ht="18" customHeight="1" thickBot="1">
      <c r="A17" s="228" t="s">
        <v>293</v>
      </c>
      <c r="B17" s="232">
        <v>203.9</v>
      </c>
      <c r="C17" s="232">
        <f t="shared" si="0"/>
        <v>203.9</v>
      </c>
      <c r="D17" s="232">
        <f t="shared" si="1"/>
        <v>203.9</v>
      </c>
      <c r="E17" s="248">
        <v>100</v>
      </c>
      <c r="F17" s="232">
        <v>203.9</v>
      </c>
      <c r="G17" s="232">
        <v>203.9</v>
      </c>
      <c r="H17" s="232">
        <v>100</v>
      </c>
    </row>
    <row r="18" spans="1:8" ht="28.2" thickBot="1">
      <c r="A18" s="228" t="s">
        <v>244</v>
      </c>
      <c r="B18" s="232">
        <v>143.30000000000001</v>
      </c>
      <c r="C18" s="232">
        <f t="shared" si="0"/>
        <v>143.30000000000001</v>
      </c>
      <c r="D18" s="232">
        <f t="shared" si="1"/>
        <v>143.30000000000001</v>
      </c>
      <c r="E18" s="232">
        <f t="shared" si="2"/>
        <v>100</v>
      </c>
      <c r="F18" s="232">
        <v>143.30000000000001</v>
      </c>
      <c r="G18" s="232">
        <v>143.30000000000001</v>
      </c>
      <c r="H18" s="232">
        <v>100</v>
      </c>
    </row>
    <row r="19" spans="1:8" ht="14.4" thickBot="1">
      <c r="A19" s="228" t="s">
        <v>289</v>
      </c>
      <c r="B19" s="232">
        <v>143.30000000000001</v>
      </c>
      <c r="C19" s="232">
        <v>143.30000000000001</v>
      </c>
      <c r="D19" s="232">
        <v>143.30000000000001</v>
      </c>
      <c r="E19" s="232">
        <v>100</v>
      </c>
      <c r="F19" s="232">
        <v>143.30000000000001</v>
      </c>
      <c r="G19" s="232">
        <v>143.30000000000001</v>
      </c>
      <c r="H19" s="232">
        <v>100</v>
      </c>
    </row>
    <row r="20" spans="1:8" ht="31.2" customHeight="1" thickBot="1">
      <c r="A20" s="228" t="s">
        <v>245</v>
      </c>
      <c r="B20" s="232">
        <v>0</v>
      </c>
      <c r="C20" s="232">
        <f t="shared" si="0"/>
        <v>0</v>
      </c>
      <c r="D20" s="232">
        <f t="shared" si="1"/>
        <v>0</v>
      </c>
      <c r="E20" s="232"/>
      <c r="F20" s="232">
        <v>0</v>
      </c>
      <c r="G20" s="232">
        <v>0</v>
      </c>
      <c r="H20" s="232">
        <v>0</v>
      </c>
    </row>
    <row r="21" spans="1:8" ht="19.95" customHeight="1" thickBot="1">
      <c r="A21" s="228" t="s">
        <v>246</v>
      </c>
      <c r="B21" s="232">
        <v>0</v>
      </c>
      <c r="C21" s="232">
        <f t="shared" si="0"/>
        <v>0</v>
      </c>
      <c r="D21" s="232">
        <f t="shared" si="1"/>
        <v>0</v>
      </c>
      <c r="E21" s="232">
        <v>0</v>
      </c>
      <c r="F21" s="232">
        <v>0</v>
      </c>
      <c r="G21" s="232">
        <v>0</v>
      </c>
      <c r="H21" s="232">
        <v>0</v>
      </c>
    </row>
    <row r="22" spans="1:8" ht="20.399999999999999" customHeight="1" thickBot="1">
      <c r="A22" s="228" t="s">
        <v>247</v>
      </c>
      <c r="B22" s="232">
        <v>688</v>
      </c>
      <c r="C22" s="232">
        <f t="shared" si="0"/>
        <v>688</v>
      </c>
      <c r="D22" s="232">
        <f t="shared" si="1"/>
        <v>535.4</v>
      </c>
      <c r="E22" s="232">
        <f t="shared" si="2"/>
        <v>77.8</v>
      </c>
      <c r="F22" s="232">
        <f>F23+F24+F25</f>
        <v>688</v>
      </c>
      <c r="G22" s="232">
        <f>G23+G24+G25</f>
        <v>535.4</v>
      </c>
      <c r="H22" s="232">
        <f>G22/F22*100</f>
        <v>77.8</v>
      </c>
    </row>
    <row r="23" spans="1:8" ht="25.2" customHeight="1" thickBot="1">
      <c r="A23" s="228" t="s">
        <v>294</v>
      </c>
      <c r="B23" s="232">
        <v>100</v>
      </c>
      <c r="C23" s="232">
        <f t="shared" si="0"/>
        <v>55</v>
      </c>
      <c r="D23" s="232">
        <f t="shared" si="1"/>
        <v>37.4</v>
      </c>
      <c r="E23" s="232">
        <f t="shared" si="2"/>
        <v>68</v>
      </c>
      <c r="F23" s="232">
        <v>55</v>
      </c>
      <c r="G23" s="232">
        <v>37.4</v>
      </c>
      <c r="H23" s="232">
        <f t="shared" ref="H23:H29" si="3">G23/F23*100</f>
        <v>68</v>
      </c>
    </row>
    <row r="24" spans="1:8" ht="30.6" customHeight="1" thickBot="1">
      <c r="A24" s="228" t="s">
        <v>262</v>
      </c>
      <c r="B24" s="232">
        <v>183</v>
      </c>
      <c r="C24" s="232">
        <f t="shared" ref="C24" si="4">F24</f>
        <v>183</v>
      </c>
      <c r="D24" s="232">
        <f t="shared" ref="D24" si="5">G24</f>
        <v>183</v>
      </c>
      <c r="E24" s="232">
        <f t="shared" ref="E24" si="6">D24/C24*100</f>
        <v>100</v>
      </c>
      <c r="F24" s="232">
        <v>183</v>
      </c>
      <c r="G24" s="232">
        <v>183</v>
      </c>
      <c r="H24" s="232">
        <f t="shared" si="3"/>
        <v>100</v>
      </c>
    </row>
    <row r="25" spans="1:8" ht="51" customHeight="1" thickBot="1">
      <c r="A25" s="228" t="s">
        <v>295</v>
      </c>
      <c r="B25" s="232">
        <v>450</v>
      </c>
      <c r="C25" s="232">
        <f t="shared" si="0"/>
        <v>450</v>
      </c>
      <c r="D25" s="232">
        <f t="shared" si="1"/>
        <v>315</v>
      </c>
      <c r="E25" s="232">
        <f t="shared" si="2"/>
        <v>70</v>
      </c>
      <c r="F25" s="232">
        <v>450</v>
      </c>
      <c r="G25" s="232">
        <v>315</v>
      </c>
      <c r="H25" s="232">
        <f t="shared" si="3"/>
        <v>70</v>
      </c>
    </row>
    <row r="26" spans="1:8" ht="58.95" customHeight="1" thickBot="1">
      <c r="A26" s="228" t="s">
        <v>248</v>
      </c>
      <c r="B26" s="232">
        <v>690.6</v>
      </c>
      <c r="C26" s="232">
        <f t="shared" si="0"/>
        <v>690.6</v>
      </c>
      <c r="D26" s="232">
        <f t="shared" si="1"/>
        <v>601.6</v>
      </c>
      <c r="E26" s="232">
        <f t="shared" si="2"/>
        <v>87.1</v>
      </c>
      <c r="F26" s="232">
        <f>F27+F28+F29</f>
        <v>690.6</v>
      </c>
      <c r="G26" s="232">
        <f>G27+G28+G29</f>
        <v>601.6</v>
      </c>
      <c r="H26" s="232">
        <f t="shared" si="3"/>
        <v>87.1</v>
      </c>
    </row>
    <row r="27" spans="1:8" ht="28.2" thickBot="1">
      <c r="A27" s="228" t="s">
        <v>296</v>
      </c>
      <c r="B27" s="232">
        <v>325.2</v>
      </c>
      <c r="C27" s="232">
        <f t="shared" ref="C27" si="7">F27</f>
        <v>325.2</v>
      </c>
      <c r="D27" s="232">
        <f t="shared" ref="D27" si="8">G27</f>
        <v>325.2</v>
      </c>
      <c r="E27" s="232">
        <f t="shared" ref="E27" si="9">D27/C27*100</f>
        <v>100</v>
      </c>
      <c r="F27" s="232">
        <v>325.2</v>
      </c>
      <c r="G27" s="232">
        <v>325.2</v>
      </c>
      <c r="H27" s="232">
        <f t="shared" si="3"/>
        <v>100</v>
      </c>
    </row>
    <row r="28" spans="1:8" ht="42.6" customHeight="1" thickBot="1">
      <c r="A28" s="228" t="s">
        <v>249</v>
      </c>
      <c r="B28" s="232">
        <v>34</v>
      </c>
      <c r="C28" s="232">
        <f t="shared" si="0"/>
        <v>34</v>
      </c>
      <c r="D28" s="232">
        <f t="shared" si="1"/>
        <v>34</v>
      </c>
      <c r="E28" s="232">
        <f t="shared" si="2"/>
        <v>100</v>
      </c>
      <c r="F28" s="232">
        <v>34</v>
      </c>
      <c r="G28" s="232">
        <v>34</v>
      </c>
      <c r="H28" s="232">
        <f t="shared" si="3"/>
        <v>100</v>
      </c>
    </row>
    <row r="29" spans="1:8" ht="33" customHeight="1" thickBot="1">
      <c r="A29" s="228" t="s">
        <v>250</v>
      </c>
      <c r="B29" s="232">
        <v>331.4</v>
      </c>
      <c r="C29" s="232">
        <f t="shared" si="0"/>
        <v>331.4</v>
      </c>
      <c r="D29" s="232">
        <f t="shared" si="1"/>
        <v>242.4</v>
      </c>
      <c r="E29" s="232">
        <f t="shared" si="2"/>
        <v>73.099999999999994</v>
      </c>
      <c r="F29" s="232">
        <v>331.4</v>
      </c>
      <c r="G29" s="232">
        <v>242.4</v>
      </c>
      <c r="H29" s="232">
        <f t="shared" si="3"/>
        <v>73.099999999999994</v>
      </c>
    </row>
    <row r="30" spans="1:8" ht="14.4" thickBot="1">
      <c r="A30" s="231" t="s">
        <v>251</v>
      </c>
      <c r="B30" s="233">
        <f>B12+B15+B18+B20+B21+B22+B26</f>
        <v>1934.2</v>
      </c>
      <c r="C30" s="233">
        <f>C12+C15+C18+C20+C21+C22+C26</f>
        <v>1934.2</v>
      </c>
      <c r="D30" s="233">
        <f>D12+D15+D18+D20+D21+D22+D26</f>
        <v>1692.6</v>
      </c>
      <c r="E30" s="233">
        <f>D30/C30*100</f>
        <v>87.5</v>
      </c>
      <c r="F30" s="233">
        <f t="shared" ref="F30:G30" si="10">F12+F15+F18+F20+F21+F22+F26</f>
        <v>1934.2</v>
      </c>
      <c r="G30" s="233">
        <f t="shared" si="10"/>
        <v>1692.6</v>
      </c>
      <c r="H30" s="233">
        <f>G30/F30*100</f>
        <v>87.5</v>
      </c>
    </row>
  </sheetData>
  <mergeCells count="10">
    <mergeCell ref="A1:H1"/>
    <mergeCell ref="A2:H2"/>
    <mergeCell ref="A3:H3"/>
    <mergeCell ref="A4:H4"/>
    <mergeCell ref="A7:A10"/>
    <mergeCell ref="B7:H7"/>
    <mergeCell ref="B8:B10"/>
    <mergeCell ref="C8:E9"/>
    <mergeCell ref="F8:H8"/>
    <mergeCell ref="F9:H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view="pageBreakPreview" topLeftCell="A28" zoomScaleNormal="100" zoomScaleSheetLayoutView="100" workbookViewId="0">
      <selection activeCell="T10" sqref="T10"/>
    </sheetView>
  </sheetViews>
  <sheetFormatPr defaultColWidth="6.5546875" defaultRowHeight="13.2"/>
  <cols>
    <col min="1" max="1" width="40" style="1" customWidth="1"/>
    <col min="2" max="2" width="10.109375" style="1" customWidth="1"/>
    <col min="3" max="3" width="8" style="1" hidden="1" customWidth="1"/>
    <col min="4" max="4" width="5.6640625" style="1" customWidth="1"/>
    <col min="5" max="5" width="10" style="1" customWidth="1"/>
    <col min="6" max="6" width="12.33203125" style="1" customWidth="1"/>
    <col min="7" max="7" width="5.88671875" style="1" customWidth="1"/>
    <col min="8" max="8" width="1.33203125" style="1" hidden="1" customWidth="1"/>
    <col min="9" max="9" width="8.6640625" style="1" hidden="1" customWidth="1"/>
    <col min="10" max="10" width="8.44140625" style="1" hidden="1" customWidth="1"/>
    <col min="11" max="11" width="3.6640625" style="1" hidden="1" customWidth="1"/>
    <col min="12" max="12" width="11.88671875" style="1" customWidth="1"/>
    <col min="13" max="13" width="8.5546875" style="1" customWidth="1"/>
    <col min="14" max="14" width="12.6640625" style="1" hidden="1" customWidth="1"/>
    <col min="15" max="15" width="4.33203125" style="1" customWidth="1"/>
    <col min="16" max="17" width="8.6640625" style="1" customWidth="1"/>
    <col min="18" max="18" width="6.33203125" style="1" customWidth="1"/>
    <col min="19" max="251" width="9.109375" style="1" customWidth="1"/>
    <col min="252" max="252" width="39.88671875" style="1" customWidth="1"/>
    <col min="253" max="253" width="11.109375" style="1" customWidth="1"/>
    <col min="254" max="254" width="0" style="1" hidden="1" customWidth="1"/>
    <col min="255" max="255" width="9.5546875" style="1" customWidth="1"/>
    <col min="256" max="256" width="6.5546875" style="1"/>
    <col min="257" max="257" width="40" style="1" customWidth="1"/>
    <col min="258" max="258" width="10.109375" style="1" customWidth="1"/>
    <col min="259" max="259" width="0" style="1" hidden="1" customWidth="1"/>
    <col min="260" max="260" width="5.6640625" style="1" customWidth="1"/>
    <col min="261" max="261" width="10" style="1" customWidth="1"/>
    <col min="262" max="262" width="9" style="1" customWidth="1"/>
    <col min="263" max="263" width="5.88671875" style="1" customWidth="1"/>
    <col min="264" max="267" width="0" style="1" hidden="1" customWidth="1"/>
    <col min="268" max="268" width="11.88671875" style="1" customWidth="1"/>
    <col min="269" max="269" width="8.5546875" style="1" customWidth="1"/>
    <col min="270" max="270" width="0" style="1" hidden="1" customWidth="1"/>
    <col min="271" max="271" width="4.33203125" style="1" customWidth="1"/>
    <col min="272" max="273" width="8.6640625" style="1" customWidth="1"/>
    <col min="274" max="274" width="6.33203125" style="1" customWidth="1"/>
    <col min="275" max="507" width="9.109375" style="1" customWidth="1"/>
    <col min="508" max="508" width="39.88671875" style="1" customWidth="1"/>
    <col min="509" max="509" width="11.109375" style="1" customWidth="1"/>
    <col min="510" max="510" width="0" style="1" hidden="1" customWidth="1"/>
    <col min="511" max="511" width="9.5546875" style="1" customWidth="1"/>
    <col min="512" max="512" width="6.5546875" style="1"/>
    <col min="513" max="513" width="40" style="1" customWidth="1"/>
    <col min="514" max="514" width="10.109375" style="1" customWidth="1"/>
    <col min="515" max="515" width="0" style="1" hidden="1" customWidth="1"/>
    <col min="516" max="516" width="5.6640625" style="1" customWidth="1"/>
    <col min="517" max="517" width="10" style="1" customWidth="1"/>
    <col min="518" max="518" width="9" style="1" customWidth="1"/>
    <col min="519" max="519" width="5.88671875" style="1" customWidth="1"/>
    <col min="520" max="523" width="0" style="1" hidden="1" customWidth="1"/>
    <col min="524" max="524" width="11.88671875" style="1" customWidth="1"/>
    <col min="525" max="525" width="8.5546875" style="1" customWidth="1"/>
    <col min="526" max="526" width="0" style="1" hidden="1" customWidth="1"/>
    <col min="527" max="527" width="4.33203125" style="1" customWidth="1"/>
    <col min="528" max="529" width="8.6640625" style="1" customWidth="1"/>
    <col min="530" max="530" width="6.33203125" style="1" customWidth="1"/>
    <col min="531" max="763" width="9.109375" style="1" customWidth="1"/>
    <col min="764" max="764" width="39.88671875" style="1" customWidth="1"/>
    <col min="765" max="765" width="11.109375" style="1" customWidth="1"/>
    <col min="766" max="766" width="0" style="1" hidden="1" customWidth="1"/>
    <col min="767" max="767" width="9.5546875" style="1" customWidth="1"/>
    <col min="768" max="768" width="6.5546875" style="1"/>
    <col min="769" max="769" width="40" style="1" customWidth="1"/>
    <col min="770" max="770" width="10.109375" style="1" customWidth="1"/>
    <col min="771" max="771" width="0" style="1" hidden="1" customWidth="1"/>
    <col min="772" max="772" width="5.6640625" style="1" customWidth="1"/>
    <col min="773" max="773" width="10" style="1" customWidth="1"/>
    <col min="774" max="774" width="9" style="1" customWidth="1"/>
    <col min="775" max="775" width="5.88671875" style="1" customWidth="1"/>
    <col min="776" max="779" width="0" style="1" hidden="1" customWidth="1"/>
    <col min="780" max="780" width="11.88671875" style="1" customWidth="1"/>
    <col min="781" max="781" width="8.5546875" style="1" customWidth="1"/>
    <col min="782" max="782" width="0" style="1" hidden="1" customWidth="1"/>
    <col min="783" max="783" width="4.33203125" style="1" customWidth="1"/>
    <col min="784" max="785" width="8.6640625" style="1" customWidth="1"/>
    <col min="786" max="786" width="6.33203125" style="1" customWidth="1"/>
    <col min="787" max="1019" width="9.109375" style="1" customWidth="1"/>
    <col min="1020" max="1020" width="39.88671875" style="1" customWidth="1"/>
    <col min="1021" max="1021" width="11.109375" style="1" customWidth="1"/>
    <col min="1022" max="1022" width="0" style="1" hidden="1" customWidth="1"/>
    <col min="1023" max="1023" width="9.5546875" style="1" customWidth="1"/>
    <col min="1024" max="1024" width="6.5546875" style="1"/>
    <col min="1025" max="1025" width="40" style="1" customWidth="1"/>
    <col min="1026" max="1026" width="10.109375" style="1" customWidth="1"/>
    <col min="1027" max="1027" width="0" style="1" hidden="1" customWidth="1"/>
    <col min="1028" max="1028" width="5.6640625" style="1" customWidth="1"/>
    <col min="1029" max="1029" width="10" style="1" customWidth="1"/>
    <col min="1030" max="1030" width="9" style="1" customWidth="1"/>
    <col min="1031" max="1031" width="5.88671875" style="1" customWidth="1"/>
    <col min="1032" max="1035" width="0" style="1" hidden="1" customWidth="1"/>
    <col min="1036" max="1036" width="11.88671875" style="1" customWidth="1"/>
    <col min="1037" max="1037" width="8.5546875" style="1" customWidth="1"/>
    <col min="1038" max="1038" width="0" style="1" hidden="1" customWidth="1"/>
    <col min="1039" max="1039" width="4.33203125" style="1" customWidth="1"/>
    <col min="1040" max="1041" width="8.6640625" style="1" customWidth="1"/>
    <col min="1042" max="1042" width="6.33203125" style="1" customWidth="1"/>
    <col min="1043" max="1275" width="9.109375" style="1" customWidth="1"/>
    <col min="1276" max="1276" width="39.88671875" style="1" customWidth="1"/>
    <col min="1277" max="1277" width="11.109375" style="1" customWidth="1"/>
    <col min="1278" max="1278" width="0" style="1" hidden="1" customWidth="1"/>
    <col min="1279" max="1279" width="9.5546875" style="1" customWidth="1"/>
    <col min="1280" max="1280" width="6.5546875" style="1"/>
    <col min="1281" max="1281" width="40" style="1" customWidth="1"/>
    <col min="1282" max="1282" width="10.109375" style="1" customWidth="1"/>
    <col min="1283" max="1283" width="0" style="1" hidden="1" customWidth="1"/>
    <col min="1284" max="1284" width="5.6640625" style="1" customWidth="1"/>
    <col min="1285" max="1285" width="10" style="1" customWidth="1"/>
    <col min="1286" max="1286" width="9" style="1" customWidth="1"/>
    <col min="1287" max="1287" width="5.88671875" style="1" customWidth="1"/>
    <col min="1288" max="1291" width="0" style="1" hidden="1" customWidth="1"/>
    <col min="1292" max="1292" width="11.88671875" style="1" customWidth="1"/>
    <col min="1293" max="1293" width="8.5546875" style="1" customWidth="1"/>
    <col min="1294" max="1294" width="0" style="1" hidden="1" customWidth="1"/>
    <col min="1295" max="1295" width="4.33203125" style="1" customWidth="1"/>
    <col min="1296" max="1297" width="8.6640625" style="1" customWidth="1"/>
    <col min="1298" max="1298" width="6.33203125" style="1" customWidth="1"/>
    <col min="1299" max="1531" width="9.109375" style="1" customWidth="1"/>
    <col min="1532" max="1532" width="39.88671875" style="1" customWidth="1"/>
    <col min="1533" max="1533" width="11.109375" style="1" customWidth="1"/>
    <col min="1534" max="1534" width="0" style="1" hidden="1" customWidth="1"/>
    <col min="1535" max="1535" width="9.5546875" style="1" customWidth="1"/>
    <col min="1536" max="1536" width="6.5546875" style="1"/>
    <col min="1537" max="1537" width="40" style="1" customWidth="1"/>
    <col min="1538" max="1538" width="10.109375" style="1" customWidth="1"/>
    <col min="1539" max="1539" width="0" style="1" hidden="1" customWidth="1"/>
    <col min="1540" max="1540" width="5.6640625" style="1" customWidth="1"/>
    <col min="1541" max="1541" width="10" style="1" customWidth="1"/>
    <col min="1542" max="1542" width="9" style="1" customWidth="1"/>
    <col min="1543" max="1543" width="5.88671875" style="1" customWidth="1"/>
    <col min="1544" max="1547" width="0" style="1" hidden="1" customWidth="1"/>
    <col min="1548" max="1548" width="11.88671875" style="1" customWidth="1"/>
    <col min="1549" max="1549" width="8.5546875" style="1" customWidth="1"/>
    <col min="1550" max="1550" width="0" style="1" hidden="1" customWidth="1"/>
    <col min="1551" max="1551" width="4.33203125" style="1" customWidth="1"/>
    <col min="1552" max="1553" width="8.6640625" style="1" customWidth="1"/>
    <col min="1554" max="1554" width="6.33203125" style="1" customWidth="1"/>
    <col min="1555" max="1787" width="9.109375" style="1" customWidth="1"/>
    <col min="1788" max="1788" width="39.88671875" style="1" customWidth="1"/>
    <col min="1789" max="1789" width="11.109375" style="1" customWidth="1"/>
    <col min="1790" max="1790" width="0" style="1" hidden="1" customWidth="1"/>
    <col min="1791" max="1791" width="9.5546875" style="1" customWidth="1"/>
    <col min="1792" max="1792" width="6.5546875" style="1"/>
    <col min="1793" max="1793" width="40" style="1" customWidth="1"/>
    <col min="1794" max="1794" width="10.109375" style="1" customWidth="1"/>
    <col min="1795" max="1795" width="0" style="1" hidden="1" customWidth="1"/>
    <col min="1796" max="1796" width="5.6640625" style="1" customWidth="1"/>
    <col min="1797" max="1797" width="10" style="1" customWidth="1"/>
    <col min="1798" max="1798" width="9" style="1" customWidth="1"/>
    <col min="1799" max="1799" width="5.88671875" style="1" customWidth="1"/>
    <col min="1800" max="1803" width="0" style="1" hidden="1" customWidth="1"/>
    <col min="1804" max="1804" width="11.88671875" style="1" customWidth="1"/>
    <col min="1805" max="1805" width="8.5546875" style="1" customWidth="1"/>
    <col min="1806" max="1806" width="0" style="1" hidden="1" customWidth="1"/>
    <col min="1807" max="1807" width="4.33203125" style="1" customWidth="1"/>
    <col min="1808" max="1809" width="8.6640625" style="1" customWidth="1"/>
    <col min="1810" max="1810" width="6.33203125" style="1" customWidth="1"/>
    <col min="1811" max="2043" width="9.109375" style="1" customWidth="1"/>
    <col min="2044" max="2044" width="39.88671875" style="1" customWidth="1"/>
    <col min="2045" max="2045" width="11.109375" style="1" customWidth="1"/>
    <col min="2046" max="2046" width="0" style="1" hidden="1" customWidth="1"/>
    <col min="2047" max="2047" width="9.5546875" style="1" customWidth="1"/>
    <col min="2048" max="2048" width="6.5546875" style="1"/>
    <col min="2049" max="2049" width="40" style="1" customWidth="1"/>
    <col min="2050" max="2050" width="10.109375" style="1" customWidth="1"/>
    <col min="2051" max="2051" width="0" style="1" hidden="1" customWidth="1"/>
    <col min="2052" max="2052" width="5.6640625" style="1" customWidth="1"/>
    <col min="2053" max="2053" width="10" style="1" customWidth="1"/>
    <col min="2054" max="2054" width="9" style="1" customWidth="1"/>
    <col min="2055" max="2055" width="5.88671875" style="1" customWidth="1"/>
    <col min="2056" max="2059" width="0" style="1" hidden="1" customWidth="1"/>
    <col min="2060" max="2060" width="11.88671875" style="1" customWidth="1"/>
    <col min="2061" max="2061" width="8.5546875" style="1" customWidth="1"/>
    <col min="2062" max="2062" width="0" style="1" hidden="1" customWidth="1"/>
    <col min="2063" max="2063" width="4.33203125" style="1" customWidth="1"/>
    <col min="2064" max="2065" width="8.6640625" style="1" customWidth="1"/>
    <col min="2066" max="2066" width="6.33203125" style="1" customWidth="1"/>
    <col min="2067" max="2299" width="9.109375" style="1" customWidth="1"/>
    <col min="2300" max="2300" width="39.88671875" style="1" customWidth="1"/>
    <col min="2301" max="2301" width="11.109375" style="1" customWidth="1"/>
    <col min="2302" max="2302" width="0" style="1" hidden="1" customWidth="1"/>
    <col min="2303" max="2303" width="9.5546875" style="1" customWidth="1"/>
    <col min="2304" max="2304" width="6.5546875" style="1"/>
    <col min="2305" max="2305" width="40" style="1" customWidth="1"/>
    <col min="2306" max="2306" width="10.109375" style="1" customWidth="1"/>
    <col min="2307" max="2307" width="0" style="1" hidden="1" customWidth="1"/>
    <col min="2308" max="2308" width="5.6640625" style="1" customWidth="1"/>
    <col min="2309" max="2309" width="10" style="1" customWidth="1"/>
    <col min="2310" max="2310" width="9" style="1" customWidth="1"/>
    <col min="2311" max="2311" width="5.88671875" style="1" customWidth="1"/>
    <col min="2312" max="2315" width="0" style="1" hidden="1" customWidth="1"/>
    <col min="2316" max="2316" width="11.88671875" style="1" customWidth="1"/>
    <col min="2317" max="2317" width="8.5546875" style="1" customWidth="1"/>
    <col min="2318" max="2318" width="0" style="1" hidden="1" customWidth="1"/>
    <col min="2319" max="2319" width="4.33203125" style="1" customWidth="1"/>
    <col min="2320" max="2321" width="8.6640625" style="1" customWidth="1"/>
    <col min="2322" max="2322" width="6.33203125" style="1" customWidth="1"/>
    <col min="2323" max="2555" width="9.109375" style="1" customWidth="1"/>
    <col min="2556" max="2556" width="39.88671875" style="1" customWidth="1"/>
    <col min="2557" max="2557" width="11.109375" style="1" customWidth="1"/>
    <col min="2558" max="2558" width="0" style="1" hidden="1" customWidth="1"/>
    <col min="2559" max="2559" width="9.5546875" style="1" customWidth="1"/>
    <col min="2560" max="2560" width="6.5546875" style="1"/>
    <col min="2561" max="2561" width="40" style="1" customWidth="1"/>
    <col min="2562" max="2562" width="10.109375" style="1" customWidth="1"/>
    <col min="2563" max="2563" width="0" style="1" hidden="1" customWidth="1"/>
    <col min="2564" max="2564" width="5.6640625" style="1" customWidth="1"/>
    <col min="2565" max="2565" width="10" style="1" customWidth="1"/>
    <col min="2566" max="2566" width="9" style="1" customWidth="1"/>
    <col min="2567" max="2567" width="5.88671875" style="1" customWidth="1"/>
    <col min="2568" max="2571" width="0" style="1" hidden="1" customWidth="1"/>
    <col min="2572" max="2572" width="11.88671875" style="1" customWidth="1"/>
    <col min="2573" max="2573" width="8.5546875" style="1" customWidth="1"/>
    <col min="2574" max="2574" width="0" style="1" hidden="1" customWidth="1"/>
    <col min="2575" max="2575" width="4.33203125" style="1" customWidth="1"/>
    <col min="2576" max="2577" width="8.6640625" style="1" customWidth="1"/>
    <col min="2578" max="2578" width="6.33203125" style="1" customWidth="1"/>
    <col min="2579" max="2811" width="9.109375" style="1" customWidth="1"/>
    <col min="2812" max="2812" width="39.88671875" style="1" customWidth="1"/>
    <col min="2813" max="2813" width="11.109375" style="1" customWidth="1"/>
    <col min="2814" max="2814" width="0" style="1" hidden="1" customWidth="1"/>
    <col min="2815" max="2815" width="9.5546875" style="1" customWidth="1"/>
    <col min="2816" max="2816" width="6.5546875" style="1"/>
    <col min="2817" max="2817" width="40" style="1" customWidth="1"/>
    <col min="2818" max="2818" width="10.109375" style="1" customWidth="1"/>
    <col min="2819" max="2819" width="0" style="1" hidden="1" customWidth="1"/>
    <col min="2820" max="2820" width="5.6640625" style="1" customWidth="1"/>
    <col min="2821" max="2821" width="10" style="1" customWidth="1"/>
    <col min="2822" max="2822" width="9" style="1" customWidth="1"/>
    <col min="2823" max="2823" width="5.88671875" style="1" customWidth="1"/>
    <col min="2824" max="2827" width="0" style="1" hidden="1" customWidth="1"/>
    <col min="2828" max="2828" width="11.88671875" style="1" customWidth="1"/>
    <col min="2829" max="2829" width="8.5546875" style="1" customWidth="1"/>
    <col min="2830" max="2830" width="0" style="1" hidden="1" customWidth="1"/>
    <col min="2831" max="2831" width="4.33203125" style="1" customWidth="1"/>
    <col min="2832" max="2833" width="8.6640625" style="1" customWidth="1"/>
    <col min="2834" max="2834" width="6.33203125" style="1" customWidth="1"/>
    <col min="2835" max="3067" width="9.109375" style="1" customWidth="1"/>
    <col min="3068" max="3068" width="39.88671875" style="1" customWidth="1"/>
    <col min="3069" max="3069" width="11.109375" style="1" customWidth="1"/>
    <col min="3070" max="3070" width="0" style="1" hidden="1" customWidth="1"/>
    <col min="3071" max="3071" width="9.5546875" style="1" customWidth="1"/>
    <col min="3072" max="3072" width="6.5546875" style="1"/>
    <col min="3073" max="3073" width="40" style="1" customWidth="1"/>
    <col min="3074" max="3074" width="10.109375" style="1" customWidth="1"/>
    <col min="3075" max="3075" width="0" style="1" hidden="1" customWidth="1"/>
    <col min="3076" max="3076" width="5.6640625" style="1" customWidth="1"/>
    <col min="3077" max="3077" width="10" style="1" customWidth="1"/>
    <col min="3078" max="3078" width="9" style="1" customWidth="1"/>
    <col min="3079" max="3079" width="5.88671875" style="1" customWidth="1"/>
    <col min="3080" max="3083" width="0" style="1" hidden="1" customWidth="1"/>
    <col min="3084" max="3084" width="11.88671875" style="1" customWidth="1"/>
    <col min="3085" max="3085" width="8.5546875" style="1" customWidth="1"/>
    <col min="3086" max="3086" width="0" style="1" hidden="1" customWidth="1"/>
    <col min="3087" max="3087" width="4.33203125" style="1" customWidth="1"/>
    <col min="3088" max="3089" width="8.6640625" style="1" customWidth="1"/>
    <col min="3090" max="3090" width="6.33203125" style="1" customWidth="1"/>
    <col min="3091" max="3323" width="9.109375" style="1" customWidth="1"/>
    <col min="3324" max="3324" width="39.88671875" style="1" customWidth="1"/>
    <col min="3325" max="3325" width="11.109375" style="1" customWidth="1"/>
    <col min="3326" max="3326" width="0" style="1" hidden="1" customWidth="1"/>
    <col min="3327" max="3327" width="9.5546875" style="1" customWidth="1"/>
    <col min="3328" max="3328" width="6.5546875" style="1"/>
    <col min="3329" max="3329" width="40" style="1" customWidth="1"/>
    <col min="3330" max="3330" width="10.109375" style="1" customWidth="1"/>
    <col min="3331" max="3331" width="0" style="1" hidden="1" customWidth="1"/>
    <col min="3332" max="3332" width="5.6640625" style="1" customWidth="1"/>
    <col min="3333" max="3333" width="10" style="1" customWidth="1"/>
    <col min="3334" max="3334" width="9" style="1" customWidth="1"/>
    <col min="3335" max="3335" width="5.88671875" style="1" customWidth="1"/>
    <col min="3336" max="3339" width="0" style="1" hidden="1" customWidth="1"/>
    <col min="3340" max="3340" width="11.88671875" style="1" customWidth="1"/>
    <col min="3341" max="3341" width="8.5546875" style="1" customWidth="1"/>
    <col min="3342" max="3342" width="0" style="1" hidden="1" customWidth="1"/>
    <col min="3343" max="3343" width="4.33203125" style="1" customWidth="1"/>
    <col min="3344" max="3345" width="8.6640625" style="1" customWidth="1"/>
    <col min="3346" max="3346" width="6.33203125" style="1" customWidth="1"/>
    <col min="3347" max="3579" width="9.109375" style="1" customWidth="1"/>
    <col min="3580" max="3580" width="39.88671875" style="1" customWidth="1"/>
    <col min="3581" max="3581" width="11.109375" style="1" customWidth="1"/>
    <col min="3582" max="3582" width="0" style="1" hidden="1" customWidth="1"/>
    <col min="3583" max="3583" width="9.5546875" style="1" customWidth="1"/>
    <col min="3584" max="3584" width="6.5546875" style="1"/>
    <col min="3585" max="3585" width="40" style="1" customWidth="1"/>
    <col min="3586" max="3586" width="10.109375" style="1" customWidth="1"/>
    <col min="3587" max="3587" width="0" style="1" hidden="1" customWidth="1"/>
    <col min="3588" max="3588" width="5.6640625" style="1" customWidth="1"/>
    <col min="3589" max="3589" width="10" style="1" customWidth="1"/>
    <col min="3590" max="3590" width="9" style="1" customWidth="1"/>
    <col min="3591" max="3591" width="5.88671875" style="1" customWidth="1"/>
    <col min="3592" max="3595" width="0" style="1" hidden="1" customWidth="1"/>
    <col min="3596" max="3596" width="11.88671875" style="1" customWidth="1"/>
    <col min="3597" max="3597" width="8.5546875" style="1" customWidth="1"/>
    <col min="3598" max="3598" width="0" style="1" hidden="1" customWidth="1"/>
    <col min="3599" max="3599" width="4.33203125" style="1" customWidth="1"/>
    <col min="3600" max="3601" width="8.6640625" style="1" customWidth="1"/>
    <col min="3602" max="3602" width="6.33203125" style="1" customWidth="1"/>
    <col min="3603" max="3835" width="9.109375" style="1" customWidth="1"/>
    <col min="3836" max="3836" width="39.88671875" style="1" customWidth="1"/>
    <col min="3837" max="3837" width="11.109375" style="1" customWidth="1"/>
    <col min="3838" max="3838" width="0" style="1" hidden="1" customWidth="1"/>
    <col min="3839" max="3839" width="9.5546875" style="1" customWidth="1"/>
    <col min="3840" max="3840" width="6.5546875" style="1"/>
    <col min="3841" max="3841" width="40" style="1" customWidth="1"/>
    <col min="3842" max="3842" width="10.109375" style="1" customWidth="1"/>
    <col min="3843" max="3843" width="0" style="1" hidden="1" customWidth="1"/>
    <col min="3844" max="3844" width="5.6640625" style="1" customWidth="1"/>
    <col min="3845" max="3845" width="10" style="1" customWidth="1"/>
    <col min="3846" max="3846" width="9" style="1" customWidth="1"/>
    <col min="3847" max="3847" width="5.88671875" style="1" customWidth="1"/>
    <col min="3848" max="3851" width="0" style="1" hidden="1" customWidth="1"/>
    <col min="3852" max="3852" width="11.88671875" style="1" customWidth="1"/>
    <col min="3853" max="3853" width="8.5546875" style="1" customWidth="1"/>
    <col min="3854" max="3854" width="0" style="1" hidden="1" customWidth="1"/>
    <col min="3855" max="3855" width="4.33203125" style="1" customWidth="1"/>
    <col min="3856" max="3857" width="8.6640625" style="1" customWidth="1"/>
    <col min="3858" max="3858" width="6.33203125" style="1" customWidth="1"/>
    <col min="3859" max="4091" width="9.109375" style="1" customWidth="1"/>
    <col min="4092" max="4092" width="39.88671875" style="1" customWidth="1"/>
    <col min="4093" max="4093" width="11.109375" style="1" customWidth="1"/>
    <col min="4094" max="4094" width="0" style="1" hidden="1" customWidth="1"/>
    <col min="4095" max="4095" width="9.5546875" style="1" customWidth="1"/>
    <col min="4096" max="4096" width="6.5546875" style="1"/>
    <col min="4097" max="4097" width="40" style="1" customWidth="1"/>
    <col min="4098" max="4098" width="10.109375" style="1" customWidth="1"/>
    <col min="4099" max="4099" width="0" style="1" hidden="1" customWidth="1"/>
    <col min="4100" max="4100" width="5.6640625" style="1" customWidth="1"/>
    <col min="4101" max="4101" width="10" style="1" customWidth="1"/>
    <col min="4102" max="4102" width="9" style="1" customWidth="1"/>
    <col min="4103" max="4103" width="5.88671875" style="1" customWidth="1"/>
    <col min="4104" max="4107" width="0" style="1" hidden="1" customWidth="1"/>
    <col min="4108" max="4108" width="11.88671875" style="1" customWidth="1"/>
    <col min="4109" max="4109" width="8.5546875" style="1" customWidth="1"/>
    <col min="4110" max="4110" width="0" style="1" hidden="1" customWidth="1"/>
    <col min="4111" max="4111" width="4.33203125" style="1" customWidth="1"/>
    <col min="4112" max="4113" width="8.6640625" style="1" customWidth="1"/>
    <col min="4114" max="4114" width="6.33203125" style="1" customWidth="1"/>
    <col min="4115" max="4347" width="9.109375" style="1" customWidth="1"/>
    <col min="4348" max="4348" width="39.88671875" style="1" customWidth="1"/>
    <col min="4349" max="4349" width="11.109375" style="1" customWidth="1"/>
    <col min="4350" max="4350" width="0" style="1" hidden="1" customWidth="1"/>
    <col min="4351" max="4351" width="9.5546875" style="1" customWidth="1"/>
    <col min="4352" max="4352" width="6.5546875" style="1"/>
    <col min="4353" max="4353" width="40" style="1" customWidth="1"/>
    <col min="4354" max="4354" width="10.109375" style="1" customWidth="1"/>
    <col min="4355" max="4355" width="0" style="1" hidden="1" customWidth="1"/>
    <col min="4356" max="4356" width="5.6640625" style="1" customWidth="1"/>
    <col min="4357" max="4357" width="10" style="1" customWidth="1"/>
    <col min="4358" max="4358" width="9" style="1" customWidth="1"/>
    <col min="4359" max="4359" width="5.88671875" style="1" customWidth="1"/>
    <col min="4360" max="4363" width="0" style="1" hidden="1" customWidth="1"/>
    <col min="4364" max="4364" width="11.88671875" style="1" customWidth="1"/>
    <col min="4365" max="4365" width="8.5546875" style="1" customWidth="1"/>
    <col min="4366" max="4366" width="0" style="1" hidden="1" customWidth="1"/>
    <col min="4367" max="4367" width="4.33203125" style="1" customWidth="1"/>
    <col min="4368" max="4369" width="8.6640625" style="1" customWidth="1"/>
    <col min="4370" max="4370" width="6.33203125" style="1" customWidth="1"/>
    <col min="4371" max="4603" width="9.109375" style="1" customWidth="1"/>
    <col min="4604" max="4604" width="39.88671875" style="1" customWidth="1"/>
    <col min="4605" max="4605" width="11.109375" style="1" customWidth="1"/>
    <col min="4606" max="4606" width="0" style="1" hidden="1" customWidth="1"/>
    <col min="4607" max="4607" width="9.5546875" style="1" customWidth="1"/>
    <col min="4608" max="4608" width="6.5546875" style="1"/>
    <col min="4609" max="4609" width="40" style="1" customWidth="1"/>
    <col min="4610" max="4610" width="10.109375" style="1" customWidth="1"/>
    <col min="4611" max="4611" width="0" style="1" hidden="1" customWidth="1"/>
    <col min="4612" max="4612" width="5.6640625" style="1" customWidth="1"/>
    <col min="4613" max="4613" width="10" style="1" customWidth="1"/>
    <col min="4614" max="4614" width="9" style="1" customWidth="1"/>
    <col min="4615" max="4615" width="5.88671875" style="1" customWidth="1"/>
    <col min="4616" max="4619" width="0" style="1" hidden="1" customWidth="1"/>
    <col min="4620" max="4620" width="11.88671875" style="1" customWidth="1"/>
    <col min="4621" max="4621" width="8.5546875" style="1" customWidth="1"/>
    <col min="4622" max="4622" width="0" style="1" hidden="1" customWidth="1"/>
    <col min="4623" max="4623" width="4.33203125" style="1" customWidth="1"/>
    <col min="4624" max="4625" width="8.6640625" style="1" customWidth="1"/>
    <col min="4626" max="4626" width="6.33203125" style="1" customWidth="1"/>
    <col min="4627" max="4859" width="9.109375" style="1" customWidth="1"/>
    <col min="4860" max="4860" width="39.88671875" style="1" customWidth="1"/>
    <col min="4861" max="4861" width="11.109375" style="1" customWidth="1"/>
    <col min="4862" max="4862" width="0" style="1" hidden="1" customWidth="1"/>
    <col min="4863" max="4863" width="9.5546875" style="1" customWidth="1"/>
    <col min="4864" max="4864" width="6.5546875" style="1"/>
    <col min="4865" max="4865" width="40" style="1" customWidth="1"/>
    <col min="4866" max="4866" width="10.109375" style="1" customWidth="1"/>
    <col min="4867" max="4867" width="0" style="1" hidden="1" customWidth="1"/>
    <col min="4868" max="4868" width="5.6640625" style="1" customWidth="1"/>
    <col min="4869" max="4869" width="10" style="1" customWidth="1"/>
    <col min="4870" max="4870" width="9" style="1" customWidth="1"/>
    <col min="4871" max="4871" width="5.88671875" style="1" customWidth="1"/>
    <col min="4872" max="4875" width="0" style="1" hidden="1" customWidth="1"/>
    <col min="4876" max="4876" width="11.88671875" style="1" customWidth="1"/>
    <col min="4877" max="4877" width="8.5546875" style="1" customWidth="1"/>
    <col min="4878" max="4878" width="0" style="1" hidden="1" customWidth="1"/>
    <col min="4879" max="4879" width="4.33203125" style="1" customWidth="1"/>
    <col min="4880" max="4881" width="8.6640625" style="1" customWidth="1"/>
    <col min="4882" max="4882" width="6.33203125" style="1" customWidth="1"/>
    <col min="4883" max="5115" width="9.109375" style="1" customWidth="1"/>
    <col min="5116" max="5116" width="39.88671875" style="1" customWidth="1"/>
    <col min="5117" max="5117" width="11.109375" style="1" customWidth="1"/>
    <col min="5118" max="5118" width="0" style="1" hidden="1" customWidth="1"/>
    <col min="5119" max="5119" width="9.5546875" style="1" customWidth="1"/>
    <col min="5120" max="5120" width="6.5546875" style="1"/>
    <col min="5121" max="5121" width="40" style="1" customWidth="1"/>
    <col min="5122" max="5122" width="10.109375" style="1" customWidth="1"/>
    <col min="5123" max="5123" width="0" style="1" hidden="1" customWidth="1"/>
    <col min="5124" max="5124" width="5.6640625" style="1" customWidth="1"/>
    <col min="5125" max="5125" width="10" style="1" customWidth="1"/>
    <col min="5126" max="5126" width="9" style="1" customWidth="1"/>
    <col min="5127" max="5127" width="5.88671875" style="1" customWidth="1"/>
    <col min="5128" max="5131" width="0" style="1" hidden="1" customWidth="1"/>
    <col min="5132" max="5132" width="11.88671875" style="1" customWidth="1"/>
    <col min="5133" max="5133" width="8.5546875" style="1" customWidth="1"/>
    <col min="5134" max="5134" width="0" style="1" hidden="1" customWidth="1"/>
    <col min="5135" max="5135" width="4.33203125" style="1" customWidth="1"/>
    <col min="5136" max="5137" width="8.6640625" style="1" customWidth="1"/>
    <col min="5138" max="5138" width="6.33203125" style="1" customWidth="1"/>
    <col min="5139" max="5371" width="9.109375" style="1" customWidth="1"/>
    <col min="5372" max="5372" width="39.88671875" style="1" customWidth="1"/>
    <col min="5373" max="5373" width="11.109375" style="1" customWidth="1"/>
    <col min="5374" max="5374" width="0" style="1" hidden="1" customWidth="1"/>
    <col min="5375" max="5375" width="9.5546875" style="1" customWidth="1"/>
    <col min="5376" max="5376" width="6.5546875" style="1"/>
    <col min="5377" max="5377" width="40" style="1" customWidth="1"/>
    <col min="5378" max="5378" width="10.109375" style="1" customWidth="1"/>
    <col min="5379" max="5379" width="0" style="1" hidden="1" customWidth="1"/>
    <col min="5380" max="5380" width="5.6640625" style="1" customWidth="1"/>
    <col min="5381" max="5381" width="10" style="1" customWidth="1"/>
    <col min="5382" max="5382" width="9" style="1" customWidth="1"/>
    <col min="5383" max="5383" width="5.88671875" style="1" customWidth="1"/>
    <col min="5384" max="5387" width="0" style="1" hidden="1" customWidth="1"/>
    <col min="5388" max="5388" width="11.88671875" style="1" customWidth="1"/>
    <col min="5389" max="5389" width="8.5546875" style="1" customWidth="1"/>
    <col min="5390" max="5390" width="0" style="1" hidden="1" customWidth="1"/>
    <col min="5391" max="5391" width="4.33203125" style="1" customWidth="1"/>
    <col min="5392" max="5393" width="8.6640625" style="1" customWidth="1"/>
    <col min="5394" max="5394" width="6.33203125" style="1" customWidth="1"/>
    <col min="5395" max="5627" width="9.109375" style="1" customWidth="1"/>
    <col min="5628" max="5628" width="39.88671875" style="1" customWidth="1"/>
    <col min="5629" max="5629" width="11.109375" style="1" customWidth="1"/>
    <col min="5630" max="5630" width="0" style="1" hidden="1" customWidth="1"/>
    <col min="5631" max="5631" width="9.5546875" style="1" customWidth="1"/>
    <col min="5632" max="5632" width="6.5546875" style="1"/>
    <col min="5633" max="5633" width="40" style="1" customWidth="1"/>
    <col min="5634" max="5634" width="10.109375" style="1" customWidth="1"/>
    <col min="5635" max="5635" width="0" style="1" hidden="1" customWidth="1"/>
    <col min="5636" max="5636" width="5.6640625" style="1" customWidth="1"/>
    <col min="5637" max="5637" width="10" style="1" customWidth="1"/>
    <col min="5638" max="5638" width="9" style="1" customWidth="1"/>
    <col min="5639" max="5639" width="5.88671875" style="1" customWidth="1"/>
    <col min="5640" max="5643" width="0" style="1" hidden="1" customWidth="1"/>
    <col min="5644" max="5644" width="11.88671875" style="1" customWidth="1"/>
    <col min="5645" max="5645" width="8.5546875" style="1" customWidth="1"/>
    <col min="5646" max="5646" width="0" style="1" hidden="1" customWidth="1"/>
    <col min="5647" max="5647" width="4.33203125" style="1" customWidth="1"/>
    <col min="5648" max="5649" width="8.6640625" style="1" customWidth="1"/>
    <col min="5650" max="5650" width="6.33203125" style="1" customWidth="1"/>
    <col min="5651" max="5883" width="9.109375" style="1" customWidth="1"/>
    <col min="5884" max="5884" width="39.88671875" style="1" customWidth="1"/>
    <col min="5885" max="5885" width="11.109375" style="1" customWidth="1"/>
    <col min="5886" max="5886" width="0" style="1" hidden="1" customWidth="1"/>
    <col min="5887" max="5887" width="9.5546875" style="1" customWidth="1"/>
    <col min="5888" max="5888" width="6.5546875" style="1"/>
    <col min="5889" max="5889" width="40" style="1" customWidth="1"/>
    <col min="5890" max="5890" width="10.109375" style="1" customWidth="1"/>
    <col min="5891" max="5891" width="0" style="1" hidden="1" customWidth="1"/>
    <col min="5892" max="5892" width="5.6640625" style="1" customWidth="1"/>
    <col min="5893" max="5893" width="10" style="1" customWidth="1"/>
    <col min="5894" max="5894" width="9" style="1" customWidth="1"/>
    <col min="5895" max="5895" width="5.88671875" style="1" customWidth="1"/>
    <col min="5896" max="5899" width="0" style="1" hidden="1" customWidth="1"/>
    <col min="5900" max="5900" width="11.88671875" style="1" customWidth="1"/>
    <col min="5901" max="5901" width="8.5546875" style="1" customWidth="1"/>
    <col min="5902" max="5902" width="0" style="1" hidden="1" customWidth="1"/>
    <col min="5903" max="5903" width="4.33203125" style="1" customWidth="1"/>
    <col min="5904" max="5905" width="8.6640625" style="1" customWidth="1"/>
    <col min="5906" max="5906" width="6.33203125" style="1" customWidth="1"/>
    <col min="5907" max="6139" width="9.109375" style="1" customWidth="1"/>
    <col min="6140" max="6140" width="39.88671875" style="1" customWidth="1"/>
    <col min="6141" max="6141" width="11.109375" style="1" customWidth="1"/>
    <col min="6142" max="6142" width="0" style="1" hidden="1" customWidth="1"/>
    <col min="6143" max="6143" width="9.5546875" style="1" customWidth="1"/>
    <col min="6144" max="6144" width="6.5546875" style="1"/>
    <col min="6145" max="6145" width="40" style="1" customWidth="1"/>
    <col min="6146" max="6146" width="10.109375" style="1" customWidth="1"/>
    <col min="6147" max="6147" width="0" style="1" hidden="1" customWidth="1"/>
    <col min="6148" max="6148" width="5.6640625" style="1" customWidth="1"/>
    <col min="6149" max="6149" width="10" style="1" customWidth="1"/>
    <col min="6150" max="6150" width="9" style="1" customWidth="1"/>
    <col min="6151" max="6151" width="5.88671875" style="1" customWidth="1"/>
    <col min="6152" max="6155" width="0" style="1" hidden="1" customWidth="1"/>
    <col min="6156" max="6156" width="11.88671875" style="1" customWidth="1"/>
    <col min="6157" max="6157" width="8.5546875" style="1" customWidth="1"/>
    <col min="6158" max="6158" width="0" style="1" hidden="1" customWidth="1"/>
    <col min="6159" max="6159" width="4.33203125" style="1" customWidth="1"/>
    <col min="6160" max="6161" width="8.6640625" style="1" customWidth="1"/>
    <col min="6162" max="6162" width="6.33203125" style="1" customWidth="1"/>
    <col min="6163" max="6395" width="9.109375" style="1" customWidth="1"/>
    <col min="6396" max="6396" width="39.88671875" style="1" customWidth="1"/>
    <col min="6397" max="6397" width="11.109375" style="1" customWidth="1"/>
    <col min="6398" max="6398" width="0" style="1" hidden="1" customWidth="1"/>
    <col min="6399" max="6399" width="9.5546875" style="1" customWidth="1"/>
    <col min="6400" max="6400" width="6.5546875" style="1"/>
    <col min="6401" max="6401" width="40" style="1" customWidth="1"/>
    <col min="6402" max="6402" width="10.109375" style="1" customWidth="1"/>
    <col min="6403" max="6403" width="0" style="1" hidden="1" customWidth="1"/>
    <col min="6404" max="6404" width="5.6640625" style="1" customWidth="1"/>
    <col min="6405" max="6405" width="10" style="1" customWidth="1"/>
    <col min="6406" max="6406" width="9" style="1" customWidth="1"/>
    <col min="6407" max="6407" width="5.88671875" style="1" customWidth="1"/>
    <col min="6408" max="6411" width="0" style="1" hidden="1" customWidth="1"/>
    <col min="6412" max="6412" width="11.88671875" style="1" customWidth="1"/>
    <col min="6413" max="6413" width="8.5546875" style="1" customWidth="1"/>
    <col min="6414" max="6414" width="0" style="1" hidden="1" customWidth="1"/>
    <col min="6415" max="6415" width="4.33203125" style="1" customWidth="1"/>
    <col min="6416" max="6417" width="8.6640625" style="1" customWidth="1"/>
    <col min="6418" max="6418" width="6.33203125" style="1" customWidth="1"/>
    <col min="6419" max="6651" width="9.109375" style="1" customWidth="1"/>
    <col min="6652" max="6652" width="39.88671875" style="1" customWidth="1"/>
    <col min="6653" max="6653" width="11.109375" style="1" customWidth="1"/>
    <col min="6654" max="6654" width="0" style="1" hidden="1" customWidth="1"/>
    <col min="6655" max="6655" width="9.5546875" style="1" customWidth="1"/>
    <col min="6656" max="6656" width="6.5546875" style="1"/>
    <col min="6657" max="6657" width="40" style="1" customWidth="1"/>
    <col min="6658" max="6658" width="10.109375" style="1" customWidth="1"/>
    <col min="6659" max="6659" width="0" style="1" hidden="1" customWidth="1"/>
    <col min="6660" max="6660" width="5.6640625" style="1" customWidth="1"/>
    <col min="6661" max="6661" width="10" style="1" customWidth="1"/>
    <col min="6662" max="6662" width="9" style="1" customWidth="1"/>
    <col min="6663" max="6663" width="5.88671875" style="1" customWidth="1"/>
    <col min="6664" max="6667" width="0" style="1" hidden="1" customWidth="1"/>
    <col min="6668" max="6668" width="11.88671875" style="1" customWidth="1"/>
    <col min="6669" max="6669" width="8.5546875" style="1" customWidth="1"/>
    <col min="6670" max="6670" width="0" style="1" hidden="1" customWidth="1"/>
    <col min="6671" max="6671" width="4.33203125" style="1" customWidth="1"/>
    <col min="6672" max="6673" width="8.6640625" style="1" customWidth="1"/>
    <col min="6674" max="6674" width="6.33203125" style="1" customWidth="1"/>
    <col min="6675" max="6907" width="9.109375" style="1" customWidth="1"/>
    <col min="6908" max="6908" width="39.88671875" style="1" customWidth="1"/>
    <col min="6909" max="6909" width="11.109375" style="1" customWidth="1"/>
    <col min="6910" max="6910" width="0" style="1" hidden="1" customWidth="1"/>
    <col min="6911" max="6911" width="9.5546875" style="1" customWidth="1"/>
    <col min="6912" max="6912" width="6.5546875" style="1"/>
    <col min="6913" max="6913" width="40" style="1" customWidth="1"/>
    <col min="6914" max="6914" width="10.109375" style="1" customWidth="1"/>
    <col min="6915" max="6915" width="0" style="1" hidden="1" customWidth="1"/>
    <col min="6916" max="6916" width="5.6640625" style="1" customWidth="1"/>
    <col min="6917" max="6917" width="10" style="1" customWidth="1"/>
    <col min="6918" max="6918" width="9" style="1" customWidth="1"/>
    <col min="6919" max="6919" width="5.88671875" style="1" customWidth="1"/>
    <col min="6920" max="6923" width="0" style="1" hidden="1" customWidth="1"/>
    <col min="6924" max="6924" width="11.88671875" style="1" customWidth="1"/>
    <col min="6925" max="6925" width="8.5546875" style="1" customWidth="1"/>
    <col min="6926" max="6926" width="0" style="1" hidden="1" customWidth="1"/>
    <col min="6927" max="6927" width="4.33203125" style="1" customWidth="1"/>
    <col min="6928" max="6929" width="8.6640625" style="1" customWidth="1"/>
    <col min="6930" max="6930" width="6.33203125" style="1" customWidth="1"/>
    <col min="6931" max="7163" width="9.109375" style="1" customWidth="1"/>
    <col min="7164" max="7164" width="39.88671875" style="1" customWidth="1"/>
    <col min="7165" max="7165" width="11.109375" style="1" customWidth="1"/>
    <col min="7166" max="7166" width="0" style="1" hidden="1" customWidth="1"/>
    <col min="7167" max="7167" width="9.5546875" style="1" customWidth="1"/>
    <col min="7168" max="7168" width="6.5546875" style="1"/>
    <col min="7169" max="7169" width="40" style="1" customWidth="1"/>
    <col min="7170" max="7170" width="10.109375" style="1" customWidth="1"/>
    <col min="7171" max="7171" width="0" style="1" hidden="1" customWidth="1"/>
    <col min="7172" max="7172" width="5.6640625" style="1" customWidth="1"/>
    <col min="7173" max="7173" width="10" style="1" customWidth="1"/>
    <col min="7174" max="7174" width="9" style="1" customWidth="1"/>
    <col min="7175" max="7175" width="5.88671875" style="1" customWidth="1"/>
    <col min="7176" max="7179" width="0" style="1" hidden="1" customWidth="1"/>
    <col min="7180" max="7180" width="11.88671875" style="1" customWidth="1"/>
    <col min="7181" max="7181" width="8.5546875" style="1" customWidth="1"/>
    <col min="7182" max="7182" width="0" style="1" hidden="1" customWidth="1"/>
    <col min="7183" max="7183" width="4.33203125" style="1" customWidth="1"/>
    <col min="7184" max="7185" width="8.6640625" style="1" customWidth="1"/>
    <col min="7186" max="7186" width="6.33203125" style="1" customWidth="1"/>
    <col min="7187" max="7419" width="9.109375" style="1" customWidth="1"/>
    <col min="7420" max="7420" width="39.88671875" style="1" customWidth="1"/>
    <col min="7421" max="7421" width="11.109375" style="1" customWidth="1"/>
    <col min="7422" max="7422" width="0" style="1" hidden="1" customWidth="1"/>
    <col min="7423" max="7423" width="9.5546875" style="1" customWidth="1"/>
    <col min="7424" max="7424" width="6.5546875" style="1"/>
    <col min="7425" max="7425" width="40" style="1" customWidth="1"/>
    <col min="7426" max="7426" width="10.109375" style="1" customWidth="1"/>
    <col min="7427" max="7427" width="0" style="1" hidden="1" customWidth="1"/>
    <col min="7428" max="7428" width="5.6640625" style="1" customWidth="1"/>
    <col min="7429" max="7429" width="10" style="1" customWidth="1"/>
    <col min="7430" max="7430" width="9" style="1" customWidth="1"/>
    <col min="7431" max="7431" width="5.88671875" style="1" customWidth="1"/>
    <col min="7432" max="7435" width="0" style="1" hidden="1" customWidth="1"/>
    <col min="7436" max="7436" width="11.88671875" style="1" customWidth="1"/>
    <col min="7437" max="7437" width="8.5546875" style="1" customWidth="1"/>
    <col min="7438" max="7438" width="0" style="1" hidden="1" customWidth="1"/>
    <col min="7439" max="7439" width="4.33203125" style="1" customWidth="1"/>
    <col min="7440" max="7441" width="8.6640625" style="1" customWidth="1"/>
    <col min="7442" max="7442" width="6.33203125" style="1" customWidth="1"/>
    <col min="7443" max="7675" width="9.109375" style="1" customWidth="1"/>
    <col min="7676" max="7676" width="39.88671875" style="1" customWidth="1"/>
    <col min="7677" max="7677" width="11.109375" style="1" customWidth="1"/>
    <col min="7678" max="7678" width="0" style="1" hidden="1" customWidth="1"/>
    <col min="7679" max="7679" width="9.5546875" style="1" customWidth="1"/>
    <col min="7680" max="7680" width="6.5546875" style="1"/>
    <col min="7681" max="7681" width="40" style="1" customWidth="1"/>
    <col min="7682" max="7682" width="10.109375" style="1" customWidth="1"/>
    <col min="7683" max="7683" width="0" style="1" hidden="1" customWidth="1"/>
    <col min="7684" max="7684" width="5.6640625" style="1" customWidth="1"/>
    <col min="7685" max="7685" width="10" style="1" customWidth="1"/>
    <col min="7686" max="7686" width="9" style="1" customWidth="1"/>
    <col min="7687" max="7687" width="5.88671875" style="1" customWidth="1"/>
    <col min="7688" max="7691" width="0" style="1" hidden="1" customWidth="1"/>
    <col min="7692" max="7692" width="11.88671875" style="1" customWidth="1"/>
    <col min="7693" max="7693" width="8.5546875" style="1" customWidth="1"/>
    <col min="7694" max="7694" width="0" style="1" hidden="1" customWidth="1"/>
    <col min="7695" max="7695" width="4.33203125" style="1" customWidth="1"/>
    <col min="7696" max="7697" width="8.6640625" style="1" customWidth="1"/>
    <col min="7698" max="7698" width="6.33203125" style="1" customWidth="1"/>
    <col min="7699" max="7931" width="9.109375" style="1" customWidth="1"/>
    <col min="7932" max="7932" width="39.88671875" style="1" customWidth="1"/>
    <col min="7933" max="7933" width="11.109375" style="1" customWidth="1"/>
    <col min="7934" max="7934" width="0" style="1" hidden="1" customWidth="1"/>
    <col min="7935" max="7935" width="9.5546875" style="1" customWidth="1"/>
    <col min="7936" max="7936" width="6.5546875" style="1"/>
    <col min="7937" max="7937" width="40" style="1" customWidth="1"/>
    <col min="7938" max="7938" width="10.109375" style="1" customWidth="1"/>
    <col min="7939" max="7939" width="0" style="1" hidden="1" customWidth="1"/>
    <col min="7940" max="7940" width="5.6640625" style="1" customWidth="1"/>
    <col min="7941" max="7941" width="10" style="1" customWidth="1"/>
    <col min="7942" max="7942" width="9" style="1" customWidth="1"/>
    <col min="7943" max="7943" width="5.88671875" style="1" customWidth="1"/>
    <col min="7944" max="7947" width="0" style="1" hidden="1" customWidth="1"/>
    <col min="7948" max="7948" width="11.88671875" style="1" customWidth="1"/>
    <col min="7949" max="7949" width="8.5546875" style="1" customWidth="1"/>
    <col min="7950" max="7950" width="0" style="1" hidden="1" customWidth="1"/>
    <col min="7951" max="7951" width="4.33203125" style="1" customWidth="1"/>
    <col min="7952" max="7953" width="8.6640625" style="1" customWidth="1"/>
    <col min="7954" max="7954" width="6.33203125" style="1" customWidth="1"/>
    <col min="7955" max="8187" width="9.109375" style="1" customWidth="1"/>
    <col min="8188" max="8188" width="39.88671875" style="1" customWidth="1"/>
    <col min="8189" max="8189" width="11.109375" style="1" customWidth="1"/>
    <col min="8190" max="8190" width="0" style="1" hidden="1" customWidth="1"/>
    <col min="8191" max="8191" width="9.5546875" style="1" customWidth="1"/>
    <col min="8192" max="8192" width="6.5546875" style="1"/>
    <col min="8193" max="8193" width="40" style="1" customWidth="1"/>
    <col min="8194" max="8194" width="10.109375" style="1" customWidth="1"/>
    <col min="8195" max="8195" width="0" style="1" hidden="1" customWidth="1"/>
    <col min="8196" max="8196" width="5.6640625" style="1" customWidth="1"/>
    <col min="8197" max="8197" width="10" style="1" customWidth="1"/>
    <col min="8198" max="8198" width="9" style="1" customWidth="1"/>
    <col min="8199" max="8199" width="5.88671875" style="1" customWidth="1"/>
    <col min="8200" max="8203" width="0" style="1" hidden="1" customWidth="1"/>
    <col min="8204" max="8204" width="11.88671875" style="1" customWidth="1"/>
    <col min="8205" max="8205" width="8.5546875" style="1" customWidth="1"/>
    <col min="8206" max="8206" width="0" style="1" hidden="1" customWidth="1"/>
    <col min="8207" max="8207" width="4.33203125" style="1" customWidth="1"/>
    <col min="8208" max="8209" width="8.6640625" style="1" customWidth="1"/>
    <col min="8210" max="8210" width="6.33203125" style="1" customWidth="1"/>
    <col min="8211" max="8443" width="9.109375" style="1" customWidth="1"/>
    <col min="8444" max="8444" width="39.88671875" style="1" customWidth="1"/>
    <col min="8445" max="8445" width="11.109375" style="1" customWidth="1"/>
    <col min="8446" max="8446" width="0" style="1" hidden="1" customWidth="1"/>
    <col min="8447" max="8447" width="9.5546875" style="1" customWidth="1"/>
    <col min="8448" max="8448" width="6.5546875" style="1"/>
    <col min="8449" max="8449" width="40" style="1" customWidth="1"/>
    <col min="8450" max="8450" width="10.109375" style="1" customWidth="1"/>
    <col min="8451" max="8451" width="0" style="1" hidden="1" customWidth="1"/>
    <col min="8452" max="8452" width="5.6640625" style="1" customWidth="1"/>
    <col min="8453" max="8453" width="10" style="1" customWidth="1"/>
    <col min="8454" max="8454" width="9" style="1" customWidth="1"/>
    <col min="8455" max="8455" width="5.88671875" style="1" customWidth="1"/>
    <col min="8456" max="8459" width="0" style="1" hidden="1" customWidth="1"/>
    <col min="8460" max="8460" width="11.88671875" style="1" customWidth="1"/>
    <col min="8461" max="8461" width="8.5546875" style="1" customWidth="1"/>
    <col min="8462" max="8462" width="0" style="1" hidden="1" customWidth="1"/>
    <col min="8463" max="8463" width="4.33203125" style="1" customWidth="1"/>
    <col min="8464" max="8465" width="8.6640625" style="1" customWidth="1"/>
    <col min="8466" max="8466" width="6.33203125" style="1" customWidth="1"/>
    <col min="8467" max="8699" width="9.109375" style="1" customWidth="1"/>
    <col min="8700" max="8700" width="39.88671875" style="1" customWidth="1"/>
    <col min="8701" max="8701" width="11.109375" style="1" customWidth="1"/>
    <col min="8702" max="8702" width="0" style="1" hidden="1" customWidth="1"/>
    <col min="8703" max="8703" width="9.5546875" style="1" customWidth="1"/>
    <col min="8704" max="8704" width="6.5546875" style="1"/>
    <col min="8705" max="8705" width="40" style="1" customWidth="1"/>
    <col min="8706" max="8706" width="10.109375" style="1" customWidth="1"/>
    <col min="8707" max="8707" width="0" style="1" hidden="1" customWidth="1"/>
    <col min="8708" max="8708" width="5.6640625" style="1" customWidth="1"/>
    <col min="8709" max="8709" width="10" style="1" customWidth="1"/>
    <col min="8710" max="8710" width="9" style="1" customWidth="1"/>
    <col min="8711" max="8711" width="5.88671875" style="1" customWidth="1"/>
    <col min="8712" max="8715" width="0" style="1" hidden="1" customWidth="1"/>
    <col min="8716" max="8716" width="11.88671875" style="1" customWidth="1"/>
    <col min="8717" max="8717" width="8.5546875" style="1" customWidth="1"/>
    <col min="8718" max="8718" width="0" style="1" hidden="1" customWidth="1"/>
    <col min="8719" max="8719" width="4.33203125" style="1" customWidth="1"/>
    <col min="8720" max="8721" width="8.6640625" style="1" customWidth="1"/>
    <col min="8722" max="8722" width="6.33203125" style="1" customWidth="1"/>
    <col min="8723" max="8955" width="9.109375" style="1" customWidth="1"/>
    <col min="8956" max="8956" width="39.88671875" style="1" customWidth="1"/>
    <col min="8957" max="8957" width="11.109375" style="1" customWidth="1"/>
    <col min="8958" max="8958" width="0" style="1" hidden="1" customWidth="1"/>
    <col min="8959" max="8959" width="9.5546875" style="1" customWidth="1"/>
    <col min="8960" max="8960" width="6.5546875" style="1"/>
    <col min="8961" max="8961" width="40" style="1" customWidth="1"/>
    <col min="8962" max="8962" width="10.109375" style="1" customWidth="1"/>
    <col min="8963" max="8963" width="0" style="1" hidden="1" customWidth="1"/>
    <col min="8964" max="8964" width="5.6640625" style="1" customWidth="1"/>
    <col min="8965" max="8965" width="10" style="1" customWidth="1"/>
    <col min="8966" max="8966" width="9" style="1" customWidth="1"/>
    <col min="8967" max="8967" width="5.88671875" style="1" customWidth="1"/>
    <col min="8968" max="8971" width="0" style="1" hidden="1" customWidth="1"/>
    <col min="8972" max="8972" width="11.88671875" style="1" customWidth="1"/>
    <col min="8973" max="8973" width="8.5546875" style="1" customWidth="1"/>
    <col min="8974" max="8974" width="0" style="1" hidden="1" customWidth="1"/>
    <col min="8975" max="8975" width="4.33203125" style="1" customWidth="1"/>
    <col min="8976" max="8977" width="8.6640625" style="1" customWidth="1"/>
    <col min="8978" max="8978" width="6.33203125" style="1" customWidth="1"/>
    <col min="8979" max="9211" width="9.109375" style="1" customWidth="1"/>
    <col min="9212" max="9212" width="39.88671875" style="1" customWidth="1"/>
    <col min="9213" max="9213" width="11.109375" style="1" customWidth="1"/>
    <col min="9214" max="9214" width="0" style="1" hidden="1" customWidth="1"/>
    <col min="9215" max="9215" width="9.5546875" style="1" customWidth="1"/>
    <col min="9216" max="9216" width="6.5546875" style="1"/>
    <col min="9217" max="9217" width="40" style="1" customWidth="1"/>
    <col min="9218" max="9218" width="10.109375" style="1" customWidth="1"/>
    <col min="9219" max="9219" width="0" style="1" hidden="1" customWidth="1"/>
    <col min="9220" max="9220" width="5.6640625" style="1" customWidth="1"/>
    <col min="9221" max="9221" width="10" style="1" customWidth="1"/>
    <col min="9222" max="9222" width="9" style="1" customWidth="1"/>
    <col min="9223" max="9223" width="5.88671875" style="1" customWidth="1"/>
    <col min="9224" max="9227" width="0" style="1" hidden="1" customWidth="1"/>
    <col min="9228" max="9228" width="11.88671875" style="1" customWidth="1"/>
    <col min="9229" max="9229" width="8.5546875" style="1" customWidth="1"/>
    <col min="9230" max="9230" width="0" style="1" hidden="1" customWidth="1"/>
    <col min="9231" max="9231" width="4.33203125" style="1" customWidth="1"/>
    <col min="9232" max="9233" width="8.6640625" style="1" customWidth="1"/>
    <col min="9234" max="9234" width="6.33203125" style="1" customWidth="1"/>
    <col min="9235" max="9467" width="9.109375" style="1" customWidth="1"/>
    <col min="9468" max="9468" width="39.88671875" style="1" customWidth="1"/>
    <col min="9469" max="9469" width="11.109375" style="1" customWidth="1"/>
    <col min="9470" max="9470" width="0" style="1" hidden="1" customWidth="1"/>
    <col min="9471" max="9471" width="9.5546875" style="1" customWidth="1"/>
    <col min="9472" max="9472" width="6.5546875" style="1"/>
    <col min="9473" max="9473" width="40" style="1" customWidth="1"/>
    <col min="9474" max="9474" width="10.109375" style="1" customWidth="1"/>
    <col min="9475" max="9475" width="0" style="1" hidden="1" customWidth="1"/>
    <col min="9476" max="9476" width="5.6640625" style="1" customWidth="1"/>
    <col min="9477" max="9477" width="10" style="1" customWidth="1"/>
    <col min="9478" max="9478" width="9" style="1" customWidth="1"/>
    <col min="9479" max="9479" width="5.88671875" style="1" customWidth="1"/>
    <col min="9480" max="9483" width="0" style="1" hidden="1" customWidth="1"/>
    <col min="9484" max="9484" width="11.88671875" style="1" customWidth="1"/>
    <col min="9485" max="9485" width="8.5546875" style="1" customWidth="1"/>
    <col min="9486" max="9486" width="0" style="1" hidden="1" customWidth="1"/>
    <col min="9487" max="9487" width="4.33203125" style="1" customWidth="1"/>
    <col min="9488" max="9489" width="8.6640625" style="1" customWidth="1"/>
    <col min="9490" max="9490" width="6.33203125" style="1" customWidth="1"/>
    <col min="9491" max="9723" width="9.109375" style="1" customWidth="1"/>
    <col min="9724" max="9724" width="39.88671875" style="1" customWidth="1"/>
    <col min="9725" max="9725" width="11.109375" style="1" customWidth="1"/>
    <col min="9726" max="9726" width="0" style="1" hidden="1" customWidth="1"/>
    <col min="9727" max="9727" width="9.5546875" style="1" customWidth="1"/>
    <col min="9728" max="9728" width="6.5546875" style="1"/>
    <col min="9729" max="9729" width="40" style="1" customWidth="1"/>
    <col min="9730" max="9730" width="10.109375" style="1" customWidth="1"/>
    <col min="9731" max="9731" width="0" style="1" hidden="1" customWidth="1"/>
    <col min="9732" max="9732" width="5.6640625" style="1" customWidth="1"/>
    <col min="9733" max="9733" width="10" style="1" customWidth="1"/>
    <col min="9734" max="9734" width="9" style="1" customWidth="1"/>
    <col min="9735" max="9735" width="5.88671875" style="1" customWidth="1"/>
    <col min="9736" max="9739" width="0" style="1" hidden="1" customWidth="1"/>
    <col min="9740" max="9740" width="11.88671875" style="1" customWidth="1"/>
    <col min="9741" max="9741" width="8.5546875" style="1" customWidth="1"/>
    <col min="9742" max="9742" width="0" style="1" hidden="1" customWidth="1"/>
    <col min="9743" max="9743" width="4.33203125" style="1" customWidth="1"/>
    <col min="9744" max="9745" width="8.6640625" style="1" customWidth="1"/>
    <col min="9746" max="9746" width="6.33203125" style="1" customWidth="1"/>
    <col min="9747" max="9979" width="9.109375" style="1" customWidth="1"/>
    <col min="9980" max="9980" width="39.88671875" style="1" customWidth="1"/>
    <col min="9981" max="9981" width="11.109375" style="1" customWidth="1"/>
    <col min="9982" max="9982" width="0" style="1" hidden="1" customWidth="1"/>
    <col min="9983" max="9983" width="9.5546875" style="1" customWidth="1"/>
    <col min="9984" max="9984" width="6.5546875" style="1"/>
    <col min="9985" max="9985" width="40" style="1" customWidth="1"/>
    <col min="9986" max="9986" width="10.109375" style="1" customWidth="1"/>
    <col min="9987" max="9987" width="0" style="1" hidden="1" customWidth="1"/>
    <col min="9988" max="9988" width="5.6640625" style="1" customWidth="1"/>
    <col min="9989" max="9989" width="10" style="1" customWidth="1"/>
    <col min="9990" max="9990" width="9" style="1" customWidth="1"/>
    <col min="9991" max="9991" width="5.88671875" style="1" customWidth="1"/>
    <col min="9992" max="9995" width="0" style="1" hidden="1" customWidth="1"/>
    <col min="9996" max="9996" width="11.88671875" style="1" customWidth="1"/>
    <col min="9997" max="9997" width="8.5546875" style="1" customWidth="1"/>
    <col min="9998" max="9998" width="0" style="1" hidden="1" customWidth="1"/>
    <col min="9999" max="9999" width="4.33203125" style="1" customWidth="1"/>
    <col min="10000" max="10001" width="8.6640625" style="1" customWidth="1"/>
    <col min="10002" max="10002" width="6.33203125" style="1" customWidth="1"/>
    <col min="10003" max="10235" width="9.109375" style="1" customWidth="1"/>
    <col min="10236" max="10236" width="39.88671875" style="1" customWidth="1"/>
    <col min="10237" max="10237" width="11.109375" style="1" customWidth="1"/>
    <col min="10238" max="10238" width="0" style="1" hidden="1" customWidth="1"/>
    <col min="10239" max="10239" width="9.5546875" style="1" customWidth="1"/>
    <col min="10240" max="10240" width="6.5546875" style="1"/>
    <col min="10241" max="10241" width="40" style="1" customWidth="1"/>
    <col min="10242" max="10242" width="10.109375" style="1" customWidth="1"/>
    <col min="10243" max="10243" width="0" style="1" hidden="1" customWidth="1"/>
    <col min="10244" max="10244" width="5.6640625" style="1" customWidth="1"/>
    <col min="10245" max="10245" width="10" style="1" customWidth="1"/>
    <col min="10246" max="10246" width="9" style="1" customWidth="1"/>
    <col min="10247" max="10247" width="5.88671875" style="1" customWidth="1"/>
    <col min="10248" max="10251" width="0" style="1" hidden="1" customWidth="1"/>
    <col min="10252" max="10252" width="11.88671875" style="1" customWidth="1"/>
    <col min="10253" max="10253" width="8.5546875" style="1" customWidth="1"/>
    <col min="10254" max="10254" width="0" style="1" hidden="1" customWidth="1"/>
    <col min="10255" max="10255" width="4.33203125" style="1" customWidth="1"/>
    <col min="10256" max="10257" width="8.6640625" style="1" customWidth="1"/>
    <col min="10258" max="10258" width="6.33203125" style="1" customWidth="1"/>
    <col min="10259" max="10491" width="9.109375" style="1" customWidth="1"/>
    <col min="10492" max="10492" width="39.88671875" style="1" customWidth="1"/>
    <col min="10493" max="10493" width="11.109375" style="1" customWidth="1"/>
    <col min="10494" max="10494" width="0" style="1" hidden="1" customWidth="1"/>
    <col min="10495" max="10495" width="9.5546875" style="1" customWidth="1"/>
    <col min="10496" max="10496" width="6.5546875" style="1"/>
    <col min="10497" max="10497" width="40" style="1" customWidth="1"/>
    <col min="10498" max="10498" width="10.109375" style="1" customWidth="1"/>
    <col min="10499" max="10499" width="0" style="1" hidden="1" customWidth="1"/>
    <col min="10500" max="10500" width="5.6640625" style="1" customWidth="1"/>
    <col min="10501" max="10501" width="10" style="1" customWidth="1"/>
    <col min="10502" max="10502" width="9" style="1" customWidth="1"/>
    <col min="10503" max="10503" width="5.88671875" style="1" customWidth="1"/>
    <col min="10504" max="10507" width="0" style="1" hidden="1" customWidth="1"/>
    <col min="10508" max="10508" width="11.88671875" style="1" customWidth="1"/>
    <col min="10509" max="10509" width="8.5546875" style="1" customWidth="1"/>
    <col min="10510" max="10510" width="0" style="1" hidden="1" customWidth="1"/>
    <col min="10511" max="10511" width="4.33203125" style="1" customWidth="1"/>
    <col min="10512" max="10513" width="8.6640625" style="1" customWidth="1"/>
    <col min="10514" max="10514" width="6.33203125" style="1" customWidth="1"/>
    <col min="10515" max="10747" width="9.109375" style="1" customWidth="1"/>
    <col min="10748" max="10748" width="39.88671875" style="1" customWidth="1"/>
    <col min="10749" max="10749" width="11.109375" style="1" customWidth="1"/>
    <col min="10750" max="10750" width="0" style="1" hidden="1" customWidth="1"/>
    <col min="10751" max="10751" width="9.5546875" style="1" customWidth="1"/>
    <col min="10752" max="10752" width="6.5546875" style="1"/>
    <col min="10753" max="10753" width="40" style="1" customWidth="1"/>
    <col min="10754" max="10754" width="10.109375" style="1" customWidth="1"/>
    <col min="10755" max="10755" width="0" style="1" hidden="1" customWidth="1"/>
    <col min="10756" max="10756" width="5.6640625" style="1" customWidth="1"/>
    <col min="10757" max="10757" width="10" style="1" customWidth="1"/>
    <col min="10758" max="10758" width="9" style="1" customWidth="1"/>
    <col min="10759" max="10759" width="5.88671875" style="1" customWidth="1"/>
    <col min="10760" max="10763" width="0" style="1" hidden="1" customWidth="1"/>
    <col min="10764" max="10764" width="11.88671875" style="1" customWidth="1"/>
    <col min="10765" max="10765" width="8.5546875" style="1" customWidth="1"/>
    <col min="10766" max="10766" width="0" style="1" hidden="1" customWidth="1"/>
    <col min="10767" max="10767" width="4.33203125" style="1" customWidth="1"/>
    <col min="10768" max="10769" width="8.6640625" style="1" customWidth="1"/>
    <col min="10770" max="10770" width="6.33203125" style="1" customWidth="1"/>
    <col min="10771" max="11003" width="9.109375" style="1" customWidth="1"/>
    <col min="11004" max="11004" width="39.88671875" style="1" customWidth="1"/>
    <col min="11005" max="11005" width="11.109375" style="1" customWidth="1"/>
    <col min="11006" max="11006" width="0" style="1" hidden="1" customWidth="1"/>
    <col min="11007" max="11007" width="9.5546875" style="1" customWidth="1"/>
    <col min="11008" max="11008" width="6.5546875" style="1"/>
    <col min="11009" max="11009" width="40" style="1" customWidth="1"/>
    <col min="11010" max="11010" width="10.109375" style="1" customWidth="1"/>
    <col min="11011" max="11011" width="0" style="1" hidden="1" customWidth="1"/>
    <col min="11012" max="11012" width="5.6640625" style="1" customWidth="1"/>
    <col min="11013" max="11013" width="10" style="1" customWidth="1"/>
    <col min="11014" max="11014" width="9" style="1" customWidth="1"/>
    <col min="11015" max="11015" width="5.88671875" style="1" customWidth="1"/>
    <col min="11016" max="11019" width="0" style="1" hidden="1" customWidth="1"/>
    <col min="11020" max="11020" width="11.88671875" style="1" customWidth="1"/>
    <col min="11021" max="11021" width="8.5546875" style="1" customWidth="1"/>
    <col min="11022" max="11022" width="0" style="1" hidden="1" customWidth="1"/>
    <col min="11023" max="11023" width="4.33203125" style="1" customWidth="1"/>
    <col min="11024" max="11025" width="8.6640625" style="1" customWidth="1"/>
    <col min="11026" max="11026" width="6.33203125" style="1" customWidth="1"/>
    <col min="11027" max="11259" width="9.109375" style="1" customWidth="1"/>
    <col min="11260" max="11260" width="39.88671875" style="1" customWidth="1"/>
    <col min="11261" max="11261" width="11.109375" style="1" customWidth="1"/>
    <col min="11262" max="11262" width="0" style="1" hidden="1" customWidth="1"/>
    <col min="11263" max="11263" width="9.5546875" style="1" customWidth="1"/>
    <col min="11264" max="11264" width="6.5546875" style="1"/>
    <col min="11265" max="11265" width="40" style="1" customWidth="1"/>
    <col min="11266" max="11266" width="10.109375" style="1" customWidth="1"/>
    <col min="11267" max="11267" width="0" style="1" hidden="1" customWidth="1"/>
    <col min="11268" max="11268" width="5.6640625" style="1" customWidth="1"/>
    <col min="11269" max="11269" width="10" style="1" customWidth="1"/>
    <col min="11270" max="11270" width="9" style="1" customWidth="1"/>
    <col min="11271" max="11271" width="5.88671875" style="1" customWidth="1"/>
    <col min="11272" max="11275" width="0" style="1" hidden="1" customWidth="1"/>
    <col min="11276" max="11276" width="11.88671875" style="1" customWidth="1"/>
    <col min="11277" max="11277" width="8.5546875" style="1" customWidth="1"/>
    <col min="11278" max="11278" width="0" style="1" hidden="1" customWidth="1"/>
    <col min="11279" max="11279" width="4.33203125" style="1" customWidth="1"/>
    <col min="11280" max="11281" width="8.6640625" style="1" customWidth="1"/>
    <col min="11282" max="11282" width="6.33203125" style="1" customWidth="1"/>
    <col min="11283" max="11515" width="9.109375" style="1" customWidth="1"/>
    <col min="11516" max="11516" width="39.88671875" style="1" customWidth="1"/>
    <col min="11517" max="11517" width="11.109375" style="1" customWidth="1"/>
    <col min="11518" max="11518" width="0" style="1" hidden="1" customWidth="1"/>
    <col min="11519" max="11519" width="9.5546875" style="1" customWidth="1"/>
    <col min="11520" max="11520" width="6.5546875" style="1"/>
    <col min="11521" max="11521" width="40" style="1" customWidth="1"/>
    <col min="11522" max="11522" width="10.109375" style="1" customWidth="1"/>
    <col min="11523" max="11523" width="0" style="1" hidden="1" customWidth="1"/>
    <col min="11524" max="11524" width="5.6640625" style="1" customWidth="1"/>
    <col min="11525" max="11525" width="10" style="1" customWidth="1"/>
    <col min="11526" max="11526" width="9" style="1" customWidth="1"/>
    <col min="11527" max="11527" width="5.88671875" style="1" customWidth="1"/>
    <col min="11528" max="11531" width="0" style="1" hidden="1" customWidth="1"/>
    <col min="11532" max="11532" width="11.88671875" style="1" customWidth="1"/>
    <col min="11533" max="11533" width="8.5546875" style="1" customWidth="1"/>
    <col min="11534" max="11534" width="0" style="1" hidden="1" customWidth="1"/>
    <col min="11535" max="11535" width="4.33203125" style="1" customWidth="1"/>
    <col min="11536" max="11537" width="8.6640625" style="1" customWidth="1"/>
    <col min="11538" max="11538" width="6.33203125" style="1" customWidth="1"/>
    <col min="11539" max="11771" width="9.109375" style="1" customWidth="1"/>
    <col min="11772" max="11772" width="39.88671875" style="1" customWidth="1"/>
    <col min="11773" max="11773" width="11.109375" style="1" customWidth="1"/>
    <col min="11774" max="11774" width="0" style="1" hidden="1" customWidth="1"/>
    <col min="11775" max="11775" width="9.5546875" style="1" customWidth="1"/>
    <col min="11776" max="11776" width="6.5546875" style="1"/>
    <col min="11777" max="11777" width="40" style="1" customWidth="1"/>
    <col min="11778" max="11778" width="10.109375" style="1" customWidth="1"/>
    <col min="11779" max="11779" width="0" style="1" hidden="1" customWidth="1"/>
    <col min="11780" max="11780" width="5.6640625" style="1" customWidth="1"/>
    <col min="11781" max="11781" width="10" style="1" customWidth="1"/>
    <col min="11782" max="11782" width="9" style="1" customWidth="1"/>
    <col min="11783" max="11783" width="5.88671875" style="1" customWidth="1"/>
    <col min="11784" max="11787" width="0" style="1" hidden="1" customWidth="1"/>
    <col min="11788" max="11788" width="11.88671875" style="1" customWidth="1"/>
    <col min="11789" max="11789" width="8.5546875" style="1" customWidth="1"/>
    <col min="11790" max="11790" width="0" style="1" hidden="1" customWidth="1"/>
    <col min="11791" max="11791" width="4.33203125" style="1" customWidth="1"/>
    <col min="11792" max="11793" width="8.6640625" style="1" customWidth="1"/>
    <col min="11794" max="11794" width="6.33203125" style="1" customWidth="1"/>
    <col min="11795" max="12027" width="9.109375" style="1" customWidth="1"/>
    <col min="12028" max="12028" width="39.88671875" style="1" customWidth="1"/>
    <col min="12029" max="12029" width="11.109375" style="1" customWidth="1"/>
    <col min="12030" max="12030" width="0" style="1" hidden="1" customWidth="1"/>
    <col min="12031" max="12031" width="9.5546875" style="1" customWidth="1"/>
    <col min="12032" max="12032" width="6.5546875" style="1"/>
    <col min="12033" max="12033" width="40" style="1" customWidth="1"/>
    <col min="12034" max="12034" width="10.109375" style="1" customWidth="1"/>
    <col min="12035" max="12035" width="0" style="1" hidden="1" customWidth="1"/>
    <col min="12036" max="12036" width="5.6640625" style="1" customWidth="1"/>
    <col min="12037" max="12037" width="10" style="1" customWidth="1"/>
    <col min="12038" max="12038" width="9" style="1" customWidth="1"/>
    <col min="12039" max="12039" width="5.88671875" style="1" customWidth="1"/>
    <col min="12040" max="12043" width="0" style="1" hidden="1" customWidth="1"/>
    <col min="12044" max="12044" width="11.88671875" style="1" customWidth="1"/>
    <col min="12045" max="12045" width="8.5546875" style="1" customWidth="1"/>
    <col min="12046" max="12046" width="0" style="1" hidden="1" customWidth="1"/>
    <col min="12047" max="12047" width="4.33203125" style="1" customWidth="1"/>
    <col min="12048" max="12049" width="8.6640625" style="1" customWidth="1"/>
    <col min="12050" max="12050" width="6.33203125" style="1" customWidth="1"/>
    <col min="12051" max="12283" width="9.109375" style="1" customWidth="1"/>
    <col min="12284" max="12284" width="39.88671875" style="1" customWidth="1"/>
    <col min="12285" max="12285" width="11.109375" style="1" customWidth="1"/>
    <col min="12286" max="12286" width="0" style="1" hidden="1" customWidth="1"/>
    <col min="12287" max="12287" width="9.5546875" style="1" customWidth="1"/>
    <col min="12288" max="12288" width="6.5546875" style="1"/>
    <col min="12289" max="12289" width="40" style="1" customWidth="1"/>
    <col min="12290" max="12290" width="10.109375" style="1" customWidth="1"/>
    <col min="12291" max="12291" width="0" style="1" hidden="1" customWidth="1"/>
    <col min="12292" max="12292" width="5.6640625" style="1" customWidth="1"/>
    <col min="12293" max="12293" width="10" style="1" customWidth="1"/>
    <col min="12294" max="12294" width="9" style="1" customWidth="1"/>
    <col min="12295" max="12295" width="5.88671875" style="1" customWidth="1"/>
    <col min="12296" max="12299" width="0" style="1" hidden="1" customWidth="1"/>
    <col min="12300" max="12300" width="11.88671875" style="1" customWidth="1"/>
    <col min="12301" max="12301" width="8.5546875" style="1" customWidth="1"/>
    <col min="12302" max="12302" width="0" style="1" hidden="1" customWidth="1"/>
    <col min="12303" max="12303" width="4.33203125" style="1" customWidth="1"/>
    <col min="12304" max="12305" width="8.6640625" style="1" customWidth="1"/>
    <col min="12306" max="12306" width="6.33203125" style="1" customWidth="1"/>
    <col min="12307" max="12539" width="9.109375" style="1" customWidth="1"/>
    <col min="12540" max="12540" width="39.88671875" style="1" customWidth="1"/>
    <col min="12541" max="12541" width="11.109375" style="1" customWidth="1"/>
    <col min="12542" max="12542" width="0" style="1" hidden="1" customWidth="1"/>
    <col min="12543" max="12543" width="9.5546875" style="1" customWidth="1"/>
    <col min="12544" max="12544" width="6.5546875" style="1"/>
    <col min="12545" max="12545" width="40" style="1" customWidth="1"/>
    <col min="12546" max="12546" width="10.109375" style="1" customWidth="1"/>
    <col min="12547" max="12547" width="0" style="1" hidden="1" customWidth="1"/>
    <col min="12548" max="12548" width="5.6640625" style="1" customWidth="1"/>
    <col min="12549" max="12549" width="10" style="1" customWidth="1"/>
    <col min="12550" max="12550" width="9" style="1" customWidth="1"/>
    <col min="12551" max="12551" width="5.88671875" style="1" customWidth="1"/>
    <col min="12552" max="12555" width="0" style="1" hidden="1" customWidth="1"/>
    <col min="12556" max="12556" width="11.88671875" style="1" customWidth="1"/>
    <col min="12557" max="12557" width="8.5546875" style="1" customWidth="1"/>
    <col min="12558" max="12558" width="0" style="1" hidden="1" customWidth="1"/>
    <col min="12559" max="12559" width="4.33203125" style="1" customWidth="1"/>
    <col min="12560" max="12561" width="8.6640625" style="1" customWidth="1"/>
    <col min="12562" max="12562" width="6.33203125" style="1" customWidth="1"/>
    <col min="12563" max="12795" width="9.109375" style="1" customWidth="1"/>
    <col min="12796" max="12796" width="39.88671875" style="1" customWidth="1"/>
    <col min="12797" max="12797" width="11.109375" style="1" customWidth="1"/>
    <col min="12798" max="12798" width="0" style="1" hidden="1" customWidth="1"/>
    <col min="12799" max="12799" width="9.5546875" style="1" customWidth="1"/>
    <col min="12800" max="12800" width="6.5546875" style="1"/>
    <col min="12801" max="12801" width="40" style="1" customWidth="1"/>
    <col min="12802" max="12802" width="10.109375" style="1" customWidth="1"/>
    <col min="12803" max="12803" width="0" style="1" hidden="1" customWidth="1"/>
    <col min="12804" max="12804" width="5.6640625" style="1" customWidth="1"/>
    <col min="12805" max="12805" width="10" style="1" customWidth="1"/>
    <col min="12806" max="12806" width="9" style="1" customWidth="1"/>
    <col min="12807" max="12807" width="5.88671875" style="1" customWidth="1"/>
    <col min="12808" max="12811" width="0" style="1" hidden="1" customWidth="1"/>
    <col min="12812" max="12812" width="11.88671875" style="1" customWidth="1"/>
    <col min="12813" max="12813" width="8.5546875" style="1" customWidth="1"/>
    <col min="12814" max="12814" width="0" style="1" hidden="1" customWidth="1"/>
    <col min="12815" max="12815" width="4.33203125" style="1" customWidth="1"/>
    <col min="12816" max="12817" width="8.6640625" style="1" customWidth="1"/>
    <col min="12818" max="12818" width="6.33203125" style="1" customWidth="1"/>
    <col min="12819" max="13051" width="9.109375" style="1" customWidth="1"/>
    <col min="13052" max="13052" width="39.88671875" style="1" customWidth="1"/>
    <col min="13053" max="13053" width="11.109375" style="1" customWidth="1"/>
    <col min="13054" max="13054" width="0" style="1" hidden="1" customWidth="1"/>
    <col min="13055" max="13055" width="9.5546875" style="1" customWidth="1"/>
    <col min="13056" max="13056" width="6.5546875" style="1"/>
    <col min="13057" max="13057" width="40" style="1" customWidth="1"/>
    <col min="13058" max="13058" width="10.109375" style="1" customWidth="1"/>
    <col min="13059" max="13059" width="0" style="1" hidden="1" customWidth="1"/>
    <col min="13060" max="13060" width="5.6640625" style="1" customWidth="1"/>
    <col min="13061" max="13061" width="10" style="1" customWidth="1"/>
    <col min="13062" max="13062" width="9" style="1" customWidth="1"/>
    <col min="13063" max="13063" width="5.88671875" style="1" customWidth="1"/>
    <col min="13064" max="13067" width="0" style="1" hidden="1" customWidth="1"/>
    <col min="13068" max="13068" width="11.88671875" style="1" customWidth="1"/>
    <col min="13069" max="13069" width="8.5546875" style="1" customWidth="1"/>
    <col min="13070" max="13070" width="0" style="1" hidden="1" customWidth="1"/>
    <col min="13071" max="13071" width="4.33203125" style="1" customWidth="1"/>
    <col min="13072" max="13073" width="8.6640625" style="1" customWidth="1"/>
    <col min="13074" max="13074" width="6.33203125" style="1" customWidth="1"/>
    <col min="13075" max="13307" width="9.109375" style="1" customWidth="1"/>
    <col min="13308" max="13308" width="39.88671875" style="1" customWidth="1"/>
    <col min="13309" max="13309" width="11.109375" style="1" customWidth="1"/>
    <col min="13310" max="13310" width="0" style="1" hidden="1" customWidth="1"/>
    <col min="13311" max="13311" width="9.5546875" style="1" customWidth="1"/>
    <col min="13312" max="13312" width="6.5546875" style="1"/>
    <col min="13313" max="13313" width="40" style="1" customWidth="1"/>
    <col min="13314" max="13314" width="10.109375" style="1" customWidth="1"/>
    <col min="13315" max="13315" width="0" style="1" hidden="1" customWidth="1"/>
    <col min="13316" max="13316" width="5.6640625" style="1" customWidth="1"/>
    <col min="13317" max="13317" width="10" style="1" customWidth="1"/>
    <col min="13318" max="13318" width="9" style="1" customWidth="1"/>
    <col min="13319" max="13319" width="5.88671875" style="1" customWidth="1"/>
    <col min="13320" max="13323" width="0" style="1" hidden="1" customWidth="1"/>
    <col min="13324" max="13324" width="11.88671875" style="1" customWidth="1"/>
    <col min="13325" max="13325" width="8.5546875" style="1" customWidth="1"/>
    <col min="13326" max="13326" width="0" style="1" hidden="1" customWidth="1"/>
    <col min="13327" max="13327" width="4.33203125" style="1" customWidth="1"/>
    <col min="13328" max="13329" width="8.6640625" style="1" customWidth="1"/>
    <col min="13330" max="13330" width="6.33203125" style="1" customWidth="1"/>
    <col min="13331" max="13563" width="9.109375" style="1" customWidth="1"/>
    <col min="13564" max="13564" width="39.88671875" style="1" customWidth="1"/>
    <col min="13565" max="13565" width="11.109375" style="1" customWidth="1"/>
    <col min="13566" max="13566" width="0" style="1" hidden="1" customWidth="1"/>
    <col min="13567" max="13567" width="9.5546875" style="1" customWidth="1"/>
    <col min="13568" max="13568" width="6.5546875" style="1"/>
    <col min="13569" max="13569" width="40" style="1" customWidth="1"/>
    <col min="13570" max="13570" width="10.109375" style="1" customWidth="1"/>
    <col min="13571" max="13571" width="0" style="1" hidden="1" customWidth="1"/>
    <col min="13572" max="13572" width="5.6640625" style="1" customWidth="1"/>
    <col min="13573" max="13573" width="10" style="1" customWidth="1"/>
    <col min="13574" max="13574" width="9" style="1" customWidth="1"/>
    <col min="13575" max="13575" width="5.88671875" style="1" customWidth="1"/>
    <col min="13576" max="13579" width="0" style="1" hidden="1" customWidth="1"/>
    <col min="13580" max="13580" width="11.88671875" style="1" customWidth="1"/>
    <col min="13581" max="13581" width="8.5546875" style="1" customWidth="1"/>
    <col min="13582" max="13582" width="0" style="1" hidden="1" customWidth="1"/>
    <col min="13583" max="13583" width="4.33203125" style="1" customWidth="1"/>
    <col min="13584" max="13585" width="8.6640625" style="1" customWidth="1"/>
    <col min="13586" max="13586" width="6.33203125" style="1" customWidth="1"/>
    <col min="13587" max="13819" width="9.109375" style="1" customWidth="1"/>
    <col min="13820" max="13820" width="39.88671875" style="1" customWidth="1"/>
    <col min="13821" max="13821" width="11.109375" style="1" customWidth="1"/>
    <col min="13822" max="13822" width="0" style="1" hidden="1" customWidth="1"/>
    <col min="13823" max="13823" width="9.5546875" style="1" customWidth="1"/>
    <col min="13824" max="13824" width="6.5546875" style="1"/>
    <col min="13825" max="13825" width="40" style="1" customWidth="1"/>
    <col min="13826" max="13826" width="10.109375" style="1" customWidth="1"/>
    <col min="13827" max="13827" width="0" style="1" hidden="1" customWidth="1"/>
    <col min="13828" max="13828" width="5.6640625" style="1" customWidth="1"/>
    <col min="13829" max="13829" width="10" style="1" customWidth="1"/>
    <col min="13830" max="13830" width="9" style="1" customWidth="1"/>
    <col min="13831" max="13831" width="5.88671875" style="1" customWidth="1"/>
    <col min="13832" max="13835" width="0" style="1" hidden="1" customWidth="1"/>
    <col min="13836" max="13836" width="11.88671875" style="1" customWidth="1"/>
    <col min="13837" max="13837" width="8.5546875" style="1" customWidth="1"/>
    <col min="13838" max="13838" width="0" style="1" hidden="1" customWidth="1"/>
    <col min="13839" max="13839" width="4.33203125" style="1" customWidth="1"/>
    <col min="13840" max="13841" width="8.6640625" style="1" customWidth="1"/>
    <col min="13842" max="13842" width="6.33203125" style="1" customWidth="1"/>
    <col min="13843" max="14075" width="9.109375" style="1" customWidth="1"/>
    <col min="14076" max="14076" width="39.88671875" style="1" customWidth="1"/>
    <col min="14077" max="14077" width="11.109375" style="1" customWidth="1"/>
    <col min="14078" max="14078" width="0" style="1" hidden="1" customWidth="1"/>
    <col min="14079" max="14079" width="9.5546875" style="1" customWidth="1"/>
    <col min="14080" max="14080" width="6.5546875" style="1"/>
    <col min="14081" max="14081" width="40" style="1" customWidth="1"/>
    <col min="14082" max="14082" width="10.109375" style="1" customWidth="1"/>
    <col min="14083" max="14083" width="0" style="1" hidden="1" customWidth="1"/>
    <col min="14084" max="14084" width="5.6640625" style="1" customWidth="1"/>
    <col min="14085" max="14085" width="10" style="1" customWidth="1"/>
    <col min="14086" max="14086" width="9" style="1" customWidth="1"/>
    <col min="14087" max="14087" width="5.88671875" style="1" customWidth="1"/>
    <col min="14088" max="14091" width="0" style="1" hidden="1" customWidth="1"/>
    <col min="14092" max="14092" width="11.88671875" style="1" customWidth="1"/>
    <col min="14093" max="14093" width="8.5546875" style="1" customWidth="1"/>
    <col min="14094" max="14094" width="0" style="1" hidden="1" customWidth="1"/>
    <col min="14095" max="14095" width="4.33203125" style="1" customWidth="1"/>
    <col min="14096" max="14097" width="8.6640625" style="1" customWidth="1"/>
    <col min="14098" max="14098" width="6.33203125" style="1" customWidth="1"/>
    <col min="14099" max="14331" width="9.109375" style="1" customWidth="1"/>
    <col min="14332" max="14332" width="39.88671875" style="1" customWidth="1"/>
    <col min="14333" max="14333" width="11.109375" style="1" customWidth="1"/>
    <col min="14334" max="14334" width="0" style="1" hidden="1" customWidth="1"/>
    <col min="14335" max="14335" width="9.5546875" style="1" customWidth="1"/>
    <col min="14336" max="14336" width="6.5546875" style="1"/>
    <col min="14337" max="14337" width="40" style="1" customWidth="1"/>
    <col min="14338" max="14338" width="10.109375" style="1" customWidth="1"/>
    <col min="14339" max="14339" width="0" style="1" hidden="1" customWidth="1"/>
    <col min="14340" max="14340" width="5.6640625" style="1" customWidth="1"/>
    <col min="14341" max="14341" width="10" style="1" customWidth="1"/>
    <col min="14342" max="14342" width="9" style="1" customWidth="1"/>
    <col min="14343" max="14343" width="5.88671875" style="1" customWidth="1"/>
    <col min="14344" max="14347" width="0" style="1" hidden="1" customWidth="1"/>
    <col min="14348" max="14348" width="11.88671875" style="1" customWidth="1"/>
    <col min="14349" max="14349" width="8.5546875" style="1" customWidth="1"/>
    <col min="14350" max="14350" width="0" style="1" hidden="1" customWidth="1"/>
    <col min="14351" max="14351" width="4.33203125" style="1" customWidth="1"/>
    <col min="14352" max="14353" width="8.6640625" style="1" customWidth="1"/>
    <col min="14354" max="14354" width="6.33203125" style="1" customWidth="1"/>
    <col min="14355" max="14587" width="9.109375" style="1" customWidth="1"/>
    <col min="14588" max="14588" width="39.88671875" style="1" customWidth="1"/>
    <col min="14589" max="14589" width="11.109375" style="1" customWidth="1"/>
    <col min="14590" max="14590" width="0" style="1" hidden="1" customWidth="1"/>
    <col min="14591" max="14591" width="9.5546875" style="1" customWidth="1"/>
    <col min="14592" max="14592" width="6.5546875" style="1"/>
    <col min="14593" max="14593" width="40" style="1" customWidth="1"/>
    <col min="14594" max="14594" width="10.109375" style="1" customWidth="1"/>
    <col min="14595" max="14595" width="0" style="1" hidden="1" customWidth="1"/>
    <col min="14596" max="14596" width="5.6640625" style="1" customWidth="1"/>
    <col min="14597" max="14597" width="10" style="1" customWidth="1"/>
    <col min="14598" max="14598" width="9" style="1" customWidth="1"/>
    <col min="14599" max="14599" width="5.88671875" style="1" customWidth="1"/>
    <col min="14600" max="14603" width="0" style="1" hidden="1" customWidth="1"/>
    <col min="14604" max="14604" width="11.88671875" style="1" customWidth="1"/>
    <col min="14605" max="14605" width="8.5546875" style="1" customWidth="1"/>
    <col min="14606" max="14606" width="0" style="1" hidden="1" customWidth="1"/>
    <col min="14607" max="14607" width="4.33203125" style="1" customWidth="1"/>
    <col min="14608" max="14609" width="8.6640625" style="1" customWidth="1"/>
    <col min="14610" max="14610" width="6.33203125" style="1" customWidth="1"/>
    <col min="14611" max="14843" width="9.109375" style="1" customWidth="1"/>
    <col min="14844" max="14844" width="39.88671875" style="1" customWidth="1"/>
    <col min="14845" max="14845" width="11.109375" style="1" customWidth="1"/>
    <col min="14846" max="14846" width="0" style="1" hidden="1" customWidth="1"/>
    <col min="14847" max="14847" width="9.5546875" style="1" customWidth="1"/>
    <col min="14848" max="14848" width="6.5546875" style="1"/>
    <col min="14849" max="14849" width="40" style="1" customWidth="1"/>
    <col min="14850" max="14850" width="10.109375" style="1" customWidth="1"/>
    <col min="14851" max="14851" width="0" style="1" hidden="1" customWidth="1"/>
    <col min="14852" max="14852" width="5.6640625" style="1" customWidth="1"/>
    <col min="14853" max="14853" width="10" style="1" customWidth="1"/>
    <col min="14854" max="14854" width="9" style="1" customWidth="1"/>
    <col min="14855" max="14855" width="5.88671875" style="1" customWidth="1"/>
    <col min="14856" max="14859" width="0" style="1" hidden="1" customWidth="1"/>
    <col min="14860" max="14860" width="11.88671875" style="1" customWidth="1"/>
    <col min="14861" max="14861" width="8.5546875" style="1" customWidth="1"/>
    <col min="14862" max="14862" width="0" style="1" hidden="1" customWidth="1"/>
    <col min="14863" max="14863" width="4.33203125" style="1" customWidth="1"/>
    <col min="14864" max="14865" width="8.6640625" style="1" customWidth="1"/>
    <col min="14866" max="14866" width="6.33203125" style="1" customWidth="1"/>
    <col min="14867" max="15099" width="9.109375" style="1" customWidth="1"/>
    <col min="15100" max="15100" width="39.88671875" style="1" customWidth="1"/>
    <col min="15101" max="15101" width="11.109375" style="1" customWidth="1"/>
    <col min="15102" max="15102" width="0" style="1" hidden="1" customWidth="1"/>
    <col min="15103" max="15103" width="9.5546875" style="1" customWidth="1"/>
    <col min="15104" max="15104" width="6.5546875" style="1"/>
    <col min="15105" max="15105" width="40" style="1" customWidth="1"/>
    <col min="15106" max="15106" width="10.109375" style="1" customWidth="1"/>
    <col min="15107" max="15107" width="0" style="1" hidden="1" customWidth="1"/>
    <col min="15108" max="15108" width="5.6640625" style="1" customWidth="1"/>
    <col min="15109" max="15109" width="10" style="1" customWidth="1"/>
    <col min="15110" max="15110" width="9" style="1" customWidth="1"/>
    <col min="15111" max="15111" width="5.88671875" style="1" customWidth="1"/>
    <col min="15112" max="15115" width="0" style="1" hidden="1" customWidth="1"/>
    <col min="15116" max="15116" width="11.88671875" style="1" customWidth="1"/>
    <col min="15117" max="15117" width="8.5546875" style="1" customWidth="1"/>
    <col min="15118" max="15118" width="0" style="1" hidden="1" customWidth="1"/>
    <col min="15119" max="15119" width="4.33203125" style="1" customWidth="1"/>
    <col min="15120" max="15121" width="8.6640625" style="1" customWidth="1"/>
    <col min="15122" max="15122" width="6.33203125" style="1" customWidth="1"/>
    <col min="15123" max="15355" width="9.109375" style="1" customWidth="1"/>
    <col min="15356" max="15356" width="39.88671875" style="1" customWidth="1"/>
    <col min="15357" max="15357" width="11.109375" style="1" customWidth="1"/>
    <col min="15358" max="15358" width="0" style="1" hidden="1" customWidth="1"/>
    <col min="15359" max="15359" width="9.5546875" style="1" customWidth="1"/>
    <col min="15360" max="15360" width="6.5546875" style="1"/>
    <col min="15361" max="15361" width="40" style="1" customWidth="1"/>
    <col min="15362" max="15362" width="10.109375" style="1" customWidth="1"/>
    <col min="15363" max="15363" width="0" style="1" hidden="1" customWidth="1"/>
    <col min="15364" max="15364" width="5.6640625" style="1" customWidth="1"/>
    <col min="15365" max="15365" width="10" style="1" customWidth="1"/>
    <col min="15366" max="15366" width="9" style="1" customWidth="1"/>
    <col min="15367" max="15367" width="5.88671875" style="1" customWidth="1"/>
    <col min="15368" max="15371" width="0" style="1" hidden="1" customWidth="1"/>
    <col min="15372" max="15372" width="11.88671875" style="1" customWidth="1"/>
    <col min="15373" max="15373" width="8.5546875" style="1" customWidth="1"/>
    <col min="15374" max="15374" width="0" style="1" hidden="1" customWidth="1"/>
    <col min="15375" max="15375" width="4.33203125" style="1" customWidth="1"/>
    <col min="15376" max="15377" width="8.6640625" style="1" customWidth="1"/>
    <col min="15378" max="15378" width="6.33203125" style="1" customWidth="1"/>
    <col min="15379" max="15611" width="9.109375" style="1" customWidth="1"/>
    <col min="15612" max="15612" width="39.88671875" style="1" customWidth="1"/>
    <col min="15613" max="15613" width="11.109375" style="1" customWidth="1"/>
    <col min="15614" max="15614" width="0" style="1" hidden="1" customWidth="1"/>
    <col min="15615" max="15615" width="9.5546875" style="1" customWidth="1"/>
    <col min="15616" max="15616" width="6.5546875" style="1"/>
    <col min="15617" max="15617" width="40" style="1" customWidth="1"/>
    <col min="15618" max="15618" width="10.109375" style="1" customWidth="1"/>
    <col min="15619" max="15619" width="0" style="1" hidden="1" customWidth="1"/>
    <col min="15620" max="15620" width="5.6640625" style="1" customWidth="1"/>
    <col min="15621" max="15621" width="10" style="1" customWidth="1"/>
    <col min="15622" max="15622" width="9" style="1" customWidth="1"/>
    <col min="15623" max="15623" width="5.88671875" style="1" customWidth="1"/>
    <col min="15624" max="15627" width="0" style="1" hidden="1" customWidth="1"/>
    <col min="15628" max="15628" width="11.88671875" style="1" customWidth="1"/>
    <col min="15629" max="15629" width="8.5546875" style="1" customWidth="1"/>
    <col min="15630" max="15630" width="0" style="1" hidden="1" customWidth="1"/>
    <col min="15631" max="15631" width="4.33203125" style="1" customWidth="1"/>
    <col min="15632" max="15633" width="8.6640625" style="1" customWidth="1"/>
    <col min="15634" max="15634" width="6.33203125" style="1" customWidth="1"/>
    <col min="15635" max="15867" width="9.109375" style="1" customWidth="1"/>
    <col min="15868" max="15868" width="39.88671875" style="1" customWidth="1"/>
    <col min="15869" max="15869" width="11.109375" style="1" customWidth="1"/>
    <col min="15870" max="15870" width="0" style="1" hidden="1" customWidth="1"/>
    <col min="15871" max="15871" width="9.5546875" style="1" customWidth="1"/>
    <col min="15872" max="15872" width="6.5546875" style="1"/>
    <col min="15873" max="15873" width="40" style="1" customWidth="1"/>
    <col min="15874" max="15874" width="10.109375" style="1" customWidth="1"/>
    <col min="15875" max="15875" width="0" style="1" hidden="1" customWidth="1"/>
    <col min="15876" max="15876" width="5.6640625" style="1" customWidth="1"/>
    <col min="15877" max="15877" width="10" style="1" customWidth="1"/>
    <col min="15878" max="15878" width="9" style="1" customWidth="1"/>
    <col min="15879" max="15879" width="5.88671875" style="1" customWidth="1"/>
    <col min="15880" max="15883" width="0" style="1" hidden="1" customWidth="1"/>
    <col min="15884" max="15884" width="11.88671875" style="1" customWidth="1"/>
    <col min="15885" max="15885" width="8.5546875" style="1" customWidth="1"/>
    <col min="15886" max="15886" width="0" style="1" hidden="1" customWidth="1"/>
    <col min="15887" max="15887" width="4.33203125" style="1" customWidth="1"/>
    <col min="15888" max="15889" width="8.6640625" style="1" customWidth="1"/>
    <col min="15890" max="15890" width="6.33203125" style="1" customWidth="1"/>
    <col min="15891" max="16123" width="9.109375" style="1" customWidth="1"/>
    <col min="16124" max="16124" width="39.88671875" style="1" customWidth="1"/>
    <col min="16125" max="16125" width="11.109375" style="1" customWidth="1"/>
    <col min="16126" max="16126" width="0" style="1" hidden="1" customWidth="1"/>
    <col min="16127" max="16127" width="9.5546875" style="1" customWidth="1"/>
    <col min="16128" max="16128" width="6.5546875" style="1"/>
    <col min="16129" max="16129" width="40" style="1" customWidth="1"/>
    <col min="16130" max="16130" width="10.109375" style="1" customWidth="1"/>
    <col min="16131" max="16131" width="0" style="1" hidden="1" customWidth="1"/>
    <col min="16132" max="16132" width="5.6640625" style="1" customWidth="1"/>
    <col min="16133" max="16133" width="10" style="1" customWidth="1"/>
    <col min="16134" max="16134" width="9" style="1" customWidth="1"/>
    <col min="16135" max="16135" width="5.88671875" style="1" customWidth="1"/>
    <col min="16136" max="16139" width="0" style="1" hidden="1" customWidth="1"/>
    <col min="16140" max="16140" width="11.88671875" style="1" customWidth="1"/>
    <col min="16141" max="16141" width="8.5546875" style="1" customWidth="1"/>
    <col min="16142" max="16142" width="0" style="1" hidden="1" customWidth="1"/>
    <col min="16143" max="16143" width="4.33203125" style="1" customWidth="1"/>
    <col min="16144" max="16145" width="8.6640625" style="1" customWidth="1"/>
    <col min="16146" max="16146" width="6.33203125" style="1" customWidth="1"/>
    <col min="16147" max="16379" width="9.109375" style="1" customWidth="1"/>
    <col min="16380" max="16380" width="39.88671875" style="1" customWidth="1"/>
    <col min="16381" max="16381" width="11.109375" style="1" customWidth="1"/>
    <col min="16382" max="16382" width="0" style="1" hidden="1" customWidth="1"/>
    <col min="16383" max="16383" width="9.5546875" style="1" customWidth="1"/>
    <col min="16384" max="16384" width="6.5546875" style="1"/>
  </cols>
  <sheetData>
    <row r="1" spans="1:256" ht="17.25" customHeight="1">
      <c r="A1" s="455" t="s">
        <v>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</row>
    <row r="2" spans="1:256" ht="17.25" customHeight="1">
      <c r="A2" s="455" t="s">
        <v>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</row>
    <row r="3" spans="1:256" ht="17.25" customHeight="1">
      <c r="A3" s="456" t="s">
        <v>98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</row>
    <row r="4" spans="1:256" ht="17.25" customHeight="1">
      <c r="D4" s="457" t="s">
        <v>300</v>
      </c>
      <c r="E4" s="457"/>
      <c r="F4" s="457"/>
      <c r="G4" s="457"/>
      <c r="L4" s="458" t="s">
        <v>0</v>
      </c>
      <c r="M4" s="458"/>
      <c r="N4" s="458"/>
      <c r="O4" s="458"/>
      <c r="P4" s="458"/>
      <c r="Q4" s="458"/>
      <c r="R4" s="458"/>
    </row>
    <row r="5" spans="1:256" ht="17.25" customHeight="1">
      <c r="A5" s="426" t="s">
        <v>1</v>
      </c>
      <c r="B5" s="441" t="s">
        <v>99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7.25" customHeight="1">
      <c r="A6" s="426"/>
      <c r="B6" s="471" t="s">
        <v>6</v>
      </c>
      <c r="C6" s="471"/>
      <c r="D6" s="471"/>
      <c r="E6" s="471"/>
      <c r="F6" s="471"/>
      <c r="G6" s="471"/>
      <c r="H6" s="74"/>
      <c r="I6" s="426" t="s">
        <v>34</v>
      </c>
      <c r="J6" s="426"/>
      <c r="K6" s="426"/>
      <c r="L6" s="426"/>
      <c r="M6" s="426"/>
      <c r="N6" s="426"/>
      <c r="O6" s="426"/>
      <c r="P6" s="426"/>
      <c r="Q6" s="426"/>
      <c r="R6" s="426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17.25" customHeight="1">
      <c r="A7" s="426"/>
      <c r="B7" s="472" t="s">
        <v>141</v>
      </c>
      <c r="C7" s="75"/>
      <c r="D7" s="426" t="s">
        <v>100</v>
      </c>
      <c r="E7" s="465" t="s">
        <v>301</v>
      </c>
      <c r="F7" s="467" t="s">
        <v>101</v>
      </c>
      <c r="G7" s="426" t="s">
        <v>102</v>
      </c>
      <c r="H7" s="76"/>
      <c r="I7" s="468" t="s">
        <v>2</v>
      </c>
      <c r="J7" s="469"/>
      <c r="K7" s="470"/>
      <c r="L7" s="459" t="s">
        <v>7</v>
      </c>
      <c r="M7" s="460"/>
      <c r="N7" s="460"/>
      <c r="O7" s="461"/>
      <c r="P7" s="459" t="s">
        <v>3</v>
      </c>
      <c r="Q7" s="460"/>
      <c r="R7" s="461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52.5" customHeight="1">
      <c r="A8" s="426"/>
      <c r="B8" s="472"/>
      <c r="C8" s="72" t="s">
        <v>103</v>
      </c>
      <c r="D8" s="426"/>
      <c r="E8" s="466"/>
      <c r="F8" s="467"/>
      <c r="G8" s="426"/>
      <c r="H8" s="77" t="s">
        <v>104</v>
      </c>
      <c r="I8" s="78" t="s">
        <v>105</v>
      </c>
      <c r="J8" s="79" t="s">
        <v>101</v>
      </c>
      <c r="K8" s="80" t="s">
        <v>106</v>
      </c>
      <c r="L8" s="78" t="s">
        <v>302</v>
      </c>
      <c r="M8" s="79" t="s">
        <v>101</v>
      </c>
      <c r="N8" s="80" t="s">
        <v>104</v>
      </c>
      <c r="O8" s="80" t="s">
        <v>106</v>
      </c>
      <c r="P8" s="78" t="s">
        <v>303</v>
      </c>
      <c r="Q8" s="79" t="s">
        <v>101</v>
      </c>
      <c r="R8" s="80" t="s">
        <v>106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17.25" customHeight="1">
      <c r="A9" s="81">
        <v>1</v>
      </c>
      <c r="B9" s="82">
        <v>2</v>
      </c>
      <c r="C9" s="82">
        <v>7</v>
      </c>
      <c r="D9" s="82"/>
      <c r="E9" s="82"/>
      <c r="F9" s="81">
        <v>3</v>
      </c>
      <c r="G9" s="82">
        <v>4</v>
      </c>
      <c r="H9" s="82" t="s">
        <v>107</v>
      </c>
      <c r="I9" s="82">
        <v>5</v>
      </c>
      <c r="J9" s="82">
        <v>6</v>
      </c>
      <c r="K9" s="81">
        <v>7</v>
      </c>
      <c r="L9" s="82">
        <v>8</v>
      </c>
      <c r="M9" s="82">
        <v>9</v>
      </c>
      <c r="N9" s="81">
        <v>14</v>
      </c>
      <c r="O9" s="81">
        <v>10</v>
      </c>
      <c r="P9" s="81">
        <v>11</v>
      </c>
      <c r="Q9" s="81">
        <v>12</v>
      </c>
      <c r="R9" s="82">
        <v>13</v>
      </c>
      <c r="S9" s="83" t="s">
        <v>353</v>
      </c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41.25" customHeight="1">
      <c r="A10" s="84" t="s">
        <v>108</v>
      </c>
      <c r="B10" s="3">
        <v>125528.9</v>
      </c>
      <c r="C10" s="3"/>
      <c r="D10" s="3">
        <f>F10*100/B10</f>
        <v>97.4</v>
      </c>
      <c r="E10" s="3">
        <f>L10+P10</f>
        <v>125528.9</v>
      </c>
      <c r="F10" s="3">
        <f>M10+Q10</f>
        <v>122243.8</v>
      </c>
      <c r="G10" s="3">
        <f>F10*100/E10</f>
        <v>97.4</v>
      </c>
      <c r="H10" s="3"/>
      <c r="I10" s="3">
        <v>0</v>
      </c>
      <c r="J10" s="3"/>
      <c r="K10" s="257"/>
      <c r="L10" s="3"/>
      <c r="M10" s="3"/>
      <c r="N10" s="257"/>
      <c r="O10" s="257"/>
      <c r="P10" s="3">
        <v>125528.9</v>
      </c>
      <c r="Q10" s="3">
        <v>122243.8</v>
      </c>
      <c r="R10" s="3">
        <f t="shared" ref="R10:R19" si="0">Q10*100/P10</f>
        <v>97.4</v>
      </c>
      <c r="S10" s="83">
        <f>(F10+F11+F12)/24.595</f>
        <v>7232.8</v>
      </c>
      <c r="T10" s="83">
        <f>(S10/6761.6*100)/102.5*100</f>
        <v>104.4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53.25" customHeight="1">
      <c r="A11" s="84" t="s">
        <v>109</v>
      </c>
      <c r="B11" s="3">
        <v>33627.599999999999</v>
      </c>
      <c r="C11" s="3"/>
      <c r="D11" s="3">
        <f t="shared" ref="D11:D44" si="1">F11*100/B11</f>
        <v>97.5</v>
      </c>
      <c r="E11" s="3">
        <f t="shared" ref="E11:E12" si="2">L11+P11</f>
        <v>33627.599999999999</v>
      </c>
      <c r="F11" s="3">
        <f t="shared" ref="F11:F12" si="3">M11+Q11</f>
        <v>32777.4</v>
      </c>
      <c r="G11" s="3">
        <f t="shared" ref="G11:G41" si="4">F11*100/E11</f>
        <v>97.5</v>
      </c>
      <c r="H11" s="3"/>
      <c r="I11" s="3">
        <v>0</v>
      </c>
      <c r="J11" s="3"/>
      <c r="K11" s="257"/>
      <c r="L11" s="3"/>
      <c r="M11" s="3"/>
      <c r="N11" s="257"/>
      <c r="O11" s="257"/>
      <c r="P11" s="3">
        <v>33627.599999999999</v>
      </c>
      <c r="Q11" s="3">
        <v>32777.4</v>
      </c>
      <c r="R11" s="3">
        <f t="shared" si="0"/>
        <v>97.5</v>
      </c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43.5" customHeight="1">
      <c r="A12" s="84" t="s">
        <v>110</v>
      </c>
      <c r="B12" s="3">
        <v>23079.599999999999</v>
      </c>
      <c r="C12" s="3"/>
      <c r="D12" s="3">
        <f t="shared" si="1"/>
        <v>99.1</v>
      </c>
      <c r="E12" s="3">
        <f t="shared" si="2"/>
        <v>23079.599999999999</v>
      </c>
      <c r="F12" s="3">
        <f t="shared" si="3"/>
        <v>22869.5</v>
      </c>
      <c r="G12" s="3">
        <f t="shared" si="4"/>
        <v>99.1</v>
      </c>
      <c r="H12" s="3"/>
      <c r="I12" s="3">
        <v>0</v>
      </c>
      <c r="J12" s="3"/>
      <c r="K12" s="257"/>
      <c r="L12" s="3"/>
      <c r="M12" s="3"/>
      <c r="N12" s="257"/>
      <c r="O12" s="257"/>
      <c r="P12" s="3">
        <v>23079.599999999999</v>
      </c>
      <c r="Q12" s="3">
        <v>22869.5</v>
      </c>
      <c r="R12" s="3">
        <f t="shared" si="0"/>
        <v>99.1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54" customHeight="1">
      <c r="A13" s="84" t="s">
        <v>111</v>
      </c>
      <c r="B13" s="261">
        <v>0</v>
      </c>
      <c r="C13" s="3"/>
      <c r="D13" s="3"/>
      <c r="E13" s="3">
        <f t="shared" ref="E13:E17" si="5">L13+P13</f>
        <v>0</v>
      </c>
      <c r="F13" s="3">
        <f t="shared" ref="F13:F17" si="6">M13+Q13</f>
        <v>0</v>
      </c>
      <c r="G13" s="3">
        <v>0</v>
      </c>
      <c r="H13" s="3"/>
      <c r="I13" s="3">
        <v>0</v>
      </c>
      <c r="J13" s="3"/>
      <c r="K13" s="257"/>
      <c r="L13" s="3"/>
      <c r="M13" s="3"/>
      <c r="N13" s="257"/>
      <c r="O13" s="257"/>
      <c r="P13" s="3">
        <v>0</v>
      </c>
      <c r="Q13" s="3">
        <v>0</v>
      </c>
      <c r="R13" s="3">
        <v>0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27.75" customHeight="1">
      <c r="A14" s="85" t="s">
        <v>112</v>
      </c>
      <c r="B14" s="3">
        <v>0</v>
      </c>
      <c r="C14" s="3"/>
      <c r="D14" s="3"/>
      <c r="E14" s="3">
        <f t="shared" si="5"/>
        <v>0</v>
      </c>
      <c r="F14" s="3">
        <f t="shared" si="6"/>
        <v>0</v>
      </c>
      <c r="G14" s="3"/>
      <c r="H14" s="3"/>
      <c r="I14" s="3">
        <v>0</v>
      </c>
      <c r="J14" s="3"/>
      <c r="K14" s="257"/>
      <c r="L14" s="3"/>
      <c r="M14" s="3"/>
      <c r="N14" s="257"/>
      <c r="O14" s="257"/>
      <c r="P14" s="3">
        <v>0</v>
      </c>
      <c r="Q14" s="3">
        <v>0</v>
      </c>
      <c r="R14" s="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27" customHeight="1">
      <c r="A15" s="85" t="s">
        <v>113</v>
      </c>
      <c r="B15" s="3">
        <v>31436.400000000001</v>
      </c>
      <c r="C15" s="3"/>
      <c r="D15" s="3">
        <f t="shared" si="1"/>
        <v>86.3</v>
      </c>
      <c r="E15" s="3">
        <f t="shared" si="5"/>
        <v>31436.400000000001</v>
      </c>
      <c r="F15" s="3">
        <f t="shared" si="6"/>
        <v>27137.9</v>
      </c>
      <c r="G15" s="3">
        <f t="shared" si="4"/>
        <v>86.3</v>
      </c>
      <c r="H15" s="3"/>
      <c r="I15" s="3">
        <v>0</v>
      </c>
      <c r="J15" s="3"/>
      <c r="K15" s="257"/>
      <c r="L15" s="3"/>
      <c r="M15" s="3"/>
      <c r="N15" s="257"/>
      <c r="O15" s="257"/>
      <c r="P15" s="3">
        <v>31436.400000000001</v>
      </c>
      <c r="Q15" s="3">
        <v>27137.9</v>
      </c>
      <c r="R15" s="3">
        <f t="shared" si="0"/>
        <v>86.3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30" customHeight="1">
      <c r="A16" s="23" t="s">
        <v>114</v>
      </c>
      <c r="B16" s="3">
        <v>1391.4</v>
      </c>
      <c r="C16" s="3"/>
      <c r="D16" s="3">
        <f t="shared" si="1"/>
        <v>60</v>
      </c>
      <c r="E16" s="3">
        <f t="shared" si="5"/>
        <v>1391.4</v>
      </c>
      <c r="F16" s="3">
        <f t="shared" si="6"/>
        <v>835.5</v>
      </c>
      <c r="G16" s="3">
        <f t="shared" si="4"/>
        <v>60</v>
      </c>
      <c r="H16" s="3"/>
      <c r="I16" s="3">
        <v>0</v>
      </c>
      <c r="J16" s="3"/>
      <c r="K16" s="257"/>
      <c r="L16" s="3"/>
      <c r="M16" s="3"/>
      <c r="N16" s="257"/>
      <c r="O16" s="257"/>
      <c r="P16" s="3">
        <v>1391.4</v>
      </c>
      <c r="Q16" s="3">
        <v>835.5</v>
      </c>
      <c r="R16" s="3">
        <f t="shared" si="0"/>
        <v>60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54" customHeight="1">
      <c r="A17" s="23" t="s">
        <v>142</v>
      </c>
      <c r="B17" s="3">
        <v>7771.7</v>
      </c>
      <c r="C17" s="3"/>
      <c r="D17" s="3">
        <f t="shared" si="1"/>
        <v>100</v>
      </c>
      <c r="E17" s="3">
        <f t="shared" si="5"/>
        <v>7771.7</v>
      </c>
      <c r="F17" s="3">
        <f t="shared" si="6"/>
        <v>7771.7</v>
      </c>
      <c r="G17" s="3">
        <f t="shared" si="4"/>
        <v>100</v>
      </c>
      <c r="H17" s="3"/>
      <c r="I17" s="3"/>
      <c r="J17" s="3"/>
      <c r="K17" s="257"/>
      <c r="L17" s="3"/>
      <c r="M17" s="3"/>
      <c r="N17" s="257"/>
      <c r="O17" s="257"/>
      <c r="P17" s="3">
        <v>7771.7</v>
      </c>
      <c r="Q17" s="3">
        <v>7771.7</v>
      </c>
      <c r="R17" s="3">
        <f t="shared" si="0"/>
        <v>100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54" customHeight="1">
      <c r="A18" s="23" t="s">
        <v>306</v>
      </c>
      <c r="B18" s="3">
        <v>466.7</v>
      </c>
      <c r="C18" s="3"/>
      <c r="D18" s="3">
        <f t="shared" ref="D18" si="7">F18*100/B18</f>
        <v>100</v>
      </c>
      <c r="E18" s="3">
        <f t="shared" ref="E18" si="8">L18+P18</f>
        <v>466.7</v>
      </c>
      <c r="F18" s="3">
        <f t="shared" ref="F18" si="9">M18+Q18</f>
        <v>466.7</v>
      </c>
      <c r="G18" s="3">
        <f t="shared" ref="G18" si="10">F18*100/E18</f>
        <v>100</v>
      </c>
      <c r="H18" s="3"/>
      <c r="I18" s="3"/>
      <c r="J18" s="3"/>
      <c r="K18" s="257"/>
      <c r="L18" s="3"/>
      <c r="M18" s="3"/>
      <c r="N18" s="257"/>
      <c r="O18" s="257"/>
      <c r="P18" s="3">
        <v>466.7</v>
      </c>
      <c r="Q18" s="3">
        <v>466.7</v>
      </c>
      <c r="R18" s="3">
        <f t="shared" ref="R18" si="11">Q18*100/P18</f>
        <v>100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26.25" customHeight="1">
      <c r="A19" s="23" t="s">
        <v>115</v>
      </c>
      <c r="B19" s="261">
        <v>870</v>
      </c>
      <c r="C19" s="3"/>
      <c r="D19" s="3">
        <f t="shared" si="1"/>
        <v>81.400000000000006</v>
      </c>
      <c r="E19" s="3">
        <f t="shared" ref="E19:E26" si="12">L19+P19</f>
        <v>870</v>
      </c>
      <c r="F19" s="3">
        <f t="shared" ref="F19:F26" si="13">M19+Q19</f>
        <v>708.6</v>
      </c>
      <c r="G19" s="3">
        <f t="shared" si="4"/>
        <v>81.400000000000006</v>
      </c>
      <c r="H19" s="3"/>
      <c r="I19" s="3">
        <v>0</v>
      </c>
      <c r="J19" s="3"/>
      <c r="K19" s="257"/>
      <c r="L19" s="3"/>
      <c r="M19" s="3"/>
      <c r="N19" s="257"/>
      <c r="O19" s="257"/>
      <c r="P19" s="3">
        <v>870</v>
      </c>
      <c r="Q19" s="3">
        <v>708.6</v>
      </c>
      <c r="R19" s="3">
        <f t="shared" si="0"/>
        <v>81.400000000000006</v>
      </c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40.5" customHeight="1">
      <c r="A20" s="23" t="s">
        <v>116</v>
      </c>
      <c r="B20" s="3">
        <v>0</v>
      </c>
      <c r="C20" s="3"/>
      <c r="D20" s="3">
        <v>0</v>
      </c>
      <c r="E20" s="3">
        <f t="shared" si="12"/>
        <v>0</v>
      </c>
      <c r="F20" s="3">
        <f t="shared" si="13"/>
        <v>0</v>
      </c>
      <c r="G20" s="3">
        <v>0</v>
      </c>
      <c r="H20" s="3"/>
      <c r="I20" s="3">
        <v>0</v>
      </c>
      <c r="J20" s="3"/>
      <c r="K20" s="257"/>
      <c r="L20" s="3"/>
      <c r="M20" s="3"/>
      <c r="N20" s="257"/>
      <c r="O20" s="257"/>
      <c r="P20" s="3">
        <v>0</v>
      </c>
      <c r="Q20" s="3">
        <v>0</v>
      </c>
      <c r="R20" s="3">
        <v>0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52.5" customHeight="1">
      <c r="A21" s="85" t="s">
        <v>117</v>
      </c>
      <c r="B21" s="3">
        <v>712.5</v>
      </c>
      <c r="C21" s="3"/>
      <c r="D21" s="3">
        <f t="shared" si="1"/>
        <v>98.4</v>
      </c>
      <c r="E21" s="3">
        <f t="shared" si="12"/>
        <v>712.5</v>
      </c>
      <c r="F21" s="3">
        <f t="shared" si="13"/>
        <v>701</v>
      </c>
      <c r="G21" s="3">
        <f t="shared" si="4"/>
        <v>98.4</v>
      </c>
      <c r="H21" s="3"/>
      <c r="I21" s="3"/>
      <c r="J21" s="3"/>
      <c r="K21" s="257"/>
      <c r="L21" s="3"/>
      <c r="M21" s="3"/>
      <c r="N21" s="257"/>
      <c r="O21" s="257"/>
      <c r="P21" s="3">
        <v>712.5</v>
      </c>
      <c r="Q21" s="3">
        <v>701</v>
      </c>
      <c r="R21" s="3">
        <f t="shared" ref="R21:R36" si="14">Q21*100/P21</f>
        <v>98.4</v>
      </c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53.4" customHeight="1">
      <c r="A22" s="85" t="s">
        <v>304</v>
      </c>
      <c r="B22" s="3">
        <v>166.9</v>
      </c>
      <c r="C22" s="3"/>
      <c r="D22" s="3">
        <f t="shared" si="1"/>
        <v>100</v>
      </c>
      <c r="E22" s="3">
        <f t="shared" si="12"/>
        <v>166.9</v>
      </c>
      <c r="F22" s="3">
        <f t="shared" si="13"/>
        <v>166.9</v>
      </c>
      <c r="G22" s="3">
        <v>0</v>
      </c>
      <c r="H22" s="3"/>
      <c r="I22" s="3"/>
      <c r="J22" s="3"/>
      <c r="K22" s="257"/>
      <c r="L22" s="3"/>
      <c r="M22" s="3"/>
      <c r="N22" s="257"/>
      <c r="O22" s="257"/>
      <c r="P22" s="3">
        <v>166.9</v>
      </c>
      <c r="Q22" s="3">
        <v>166.9</v>
      </c>
      <c r="R22" s="3">
        <f>Q22/P22*100</f>
        <v>100</v>
      </c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>
      <c r="A23" s="85" t="s">
        <v>305</v>
      </c>
      <c r="B23" s="3">
        <v>188.2</v>
      </c>
      <c r="C23" s="3"/>
      <c r="D23" s="3">
        <f t="shared" ref="D23" si="15">F23*100/B23</f>
        <v>100</v>
      </c>
      <c r="E23" s="3">
        <f t="shared" ref="E23" si="16">L23+P23</f>
        <v>188.2</v>
      </c>
      <c r="F23" s="3">
        <f t="shared" ref="F23" si="17">M23+Q23</f>
        <v>188.2</v>
      </c>
      <c r="G23" s="3">
        <v>0</v>
      </c>
      <c r="H23" s="3"/>
      <c r="I23" s="3"/>
      <c r="J23" s="3"/>
      <c r="K23" s="257"/>
      <c r="L23" s="3"/>
      <c r="M23" s="3"/>
      <c r="N23" s="257"/>
      <c r="O23" s="257"/>
      <c r="P23" s="3">
        <v>188.2</v>
      </c>
      <c r="Q23" s="3">
        <v>188.2</v>
      </c>
      <c r="R23" s="3">
        <f>Q23/P23*100</f>
        <v>100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60" customHeight="1">
      <c r="A24" s="85" t="s">
        <v>118</v>
      </c>
      <c r="B24" s="3">
        <v>729.7</v>
      </c>
      <c r="C24" s="3"/>
      <c r="D24" s="3">
        <f t="shared" si="1"/>
        <v>69.400000000000006</v>
      </c>
      <c r="E24" s="3">
        <f t="shared" si="12"/>
        <v>729.7</v>
      </c>
      <c r="F24" s="3">
        <f t="shared" si="13"/>
        <v>506.6</v>
      </c>
      <c r="G24" s="3">
        <f t="shared" si="4"/>
        <v>69.400000000000006</v>
      </c>
      <c r="H24" s="3"/>
      <c r="I24" s="3"/>
      <c r="J24" s="3"/>
      <c r="K24" s="257"/>
      <c r="L24" s="3"/>
      <c r="M24" s="3"/>
      <c r="N24" s="257"/>
      <c r="O24" s="257"/>
      <c r="P24" s="3">
        <v>729.7</v>
      </c>
      <c r="Q24" s="3">
        <v>506.6</v>
      </c>
      <c r="R24" s="3">
        <f t="shared" si="14"/>
        <v>69.400000000000006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42" customHeight="1">
      <c r="A25" s="86" t="s">
        <v>119</v>
      </c>
      <c r="B25" s="3">
        <v>692.5</v>
      </c>
      <c r="C25" s="3"/>
      <c r="D25" s="3">
        <f t="shared" si="1"/>
        <v>100</v>
      </c>
      <c r="E25" s="3">
        <f t="shared" si="12"/>
        <v>692.5</v>
      </c>
      <c r="F25" s="3">
        <f t="shared" si="13"/>
        <v>692.3</v>
      </c>
      <c r="G25" s="3">
        <f t="shared" si="4"/>
        <v>100</v>
      </c>
      <c r="H25" s="3"/>
      <c r="I25" s="3"/>
      <c r="J25" s="3"/>
      <c r="K25" s="257"/>
      <c r="L25" s="3"/>
      <c r="M25" s="3"/>
      <c r="N25" s="257"/>
      <c r="O25" s="257"/>
      <c r="P25" s="3">
        <v>692.5</v>
      </c>
      <c r="Q25" s="3">
        <v>692.3</v>
      </c>
      <c r="R25" s="3">
        <f t="shared" si="14"/>
        <v>100</v>
      </c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40.200000000000003" customHeight="1">
      <c r="A26" s="85" t="s">
        <v>120</v>
      </c>
      <c r="B26" s="3">
        <v>400</v>
      </c>
      <c r="C26" s="3"/>
      <c r="D26" s="3">
        <f t="shared" si="1"/>
        <v>90.6</v>
      </c>
      <c r="E26" s="3">
        <f t="shared" si="12"/>
        <v>400</v>
      </c>
      <c r="F26" s="3">
        <f t="shared" si="13"/>
        <v>362.3</v>
      </c>
      <c r="G26" s="3">
        <f t="shared" si="4"/>
        <v>90.6</v>
      </c>
      <c r="H26" s="3"/>
      <c r="I26" s="3"/>
      <c r="J26" s="3"/>
      <c r="K26" s="257"/>
      <c r="L26" s="3"/>
      <c r="M26" s="3"/>
      <c r="N26" s="257"/>
      <c r="O26" s="257"/>
      <c r="P26" s="3">
        <v>400</v>
      </c>
      <c r="Q26" s="3">
        <v>362.3</v>
      </c>
      <c r="R26" s="3">
        <f t="shared" si="14"/>
        <v>90.6</v>
      </c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45" hidden="1" customHeight="1">
      <c r="A27" s="85" t="s">
        <v>121</v>
      </c>
      <c r="B27" s="3"/>
      <c r="C27" s="3"/>
      <c r="D27" s="3" t="e">
        <f t="shared" si="1"/>
        <v>#DIV/0!</v>
      </c>
      <c r="E27" s="3">
        <f t="shared" ref="E27:E32" si="18">L27+P27</f>
        <v>0</v>
      </c>
      <c r="F27" s="3">
        <f t="shared" ref="F27:F32" si="19">M27+Q27</f>
        <v>0</v>
      </c>
      <c r="G27" s="3" t="e">
        <f t="shared" si="4"/>
        <v>#DIV/0!</v>
      </c>
      <c r="H27" s="3"/>
      <c r="I27" s="3"/>
      <c r="J27" s="3"/>
      <c r="K27" s="257"/>
      <c r="L27" s="3"/>
      <c r="M27" s="3"/>
      <c r="N27" s="257"/>
      <c r="O27" s="257"/>
      <c r="P27" s="3"/>
      <c r="Q27" s="3"/>
      <c r="R27" s="3" t="e">
        <f t="shared" si="14"/>
        <v>#DIV/0!</v>
      </c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39" customHeight="1">
      <c r="A28" s="85" t="s">
        <v>122</v>
      </c>
      <c r="B28" s="3">
        <v>0</v>
      </c>
      <c r="C28" s="3"/>
      <c r="D28" s="3">
        <v>0</v>
      </c>
      <c r="E28" s="3">
        <f t="shared" si="18"/>
        <v>0</v>
      </c>
      <c r="F28" s="3">
        <f t="shared" si="19"/>
        <v>0</v>
      </c>
      <c r="G28" s="3">
        <v>0</v>
      </c>
      <c r="H28" s="3"/>
      <c r="I28" s="3"/>
      <c r="J28" s="3"/>
      <c r="K28" s="257"/>
      <c r="L28" s="3"/>
      <c r="M28" s="3"/>
      <c r="N28" s="257"/>
      <c r="O28" s="257"/>
      <c r="P28" s="3">
        <v>0</v>
      </c>
      <c r="Q28" s="261">
        <v>0</v>
      </c>
      <c r="R28" s="3">
        <v>0</v>
      </c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47.4" customHeight="1">
      <c r="A29" s="23" t="s">
        <v>123</v>
      </c>
      <c r="B29" s="3">
        <v>34558.9</v>
      </c>
      <c r="C29" s="3"/>
      <c r="D29" s="3">
        <f t="shared" si="1"/>
        <v>99.9</v>
      </c>
      <c r="E29" s="3">
        <f t="shared" si="18"/>
        <v>34558.9</v>
      </c>
      <c r="F29" s="3">
        <f t="shared" si="19"/>
        <v>34530</v>
      </c>
      <c r="G29" s="3">
        <f t="shared" si="4"/>
        <v>99.9</v>
      </c>
      <c r="H29" s="3"/>
      <c r="I29" s="3"/>
      <c r="J29" s="3"/>
      <c r="K29" s="257"/>
      <c r="L29" s="3"/>
      <c r="M29" s="3"/>
      <c r="N29" s="257"/>
      <c r="O29" s="257"/>
      <c r="P29" s="3">
        <v>34558.9</v>
      </c>
      <c r="Q29" s="3">
        <v>34530</v>
      </c>
      <c r="R29" s="3">
        <f t="shared" si="14"/>
        <v>99.9</v>
      </c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ht="56.4" customHeight="1">
      <c r="A30" s="23" t="s">
        <v>124</v>
      </c>
      <c r="B30" s="3">
        <v>110</v>
      </c>
      <c r="C30" s="3"/>
      <c r="D30" s="3">
        <f t="shared" si="1"/>
        <v>26</v>
      </c>
      <c r="E30" s="3">
        <f t="shared" si="18"/>
        <v>110</v>
      </c>
      <c r="F30" s="3">
        <f t="shared" si="19"/>
        <v>28.6</v>
      </c>
      <c r="G30" s="3">
        <f t="shared" si="4"/>
        <v>26</v>
      </c>
      <c r="H30" s="3"/>
      <c r="I30" s="3"/>
      <c r="J30" s="3"/>
      <c r="K30" s="257"/>
      <c r="L30" s="3"/>
      <c r="M30" s="3"/>
      <c r="N30" s="257"/>
      <c r="O30" s="257"/>
      <c r="P30" s="3">
        <v>110</v>
      </c>
      <c r="Q30" s="3">
        <v>28.6</v>
      </c>
      <c r="R30" s="3">
        <f t="shared" si="14"/>
        <v>26</v>
      </c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52.5" customHeight="1">
      <c r="A31" s="23" t="s">
        <v>125</v>
      </c>
      <c r="B31" s="3">
        <v>75</v>
      </c>
      <c r="C31" s="3"/>
      <c r="D31" s="3">
        <f t="shared" si="1"/>
        <v>100</v>
      </c>
      <c r="E31" s="3">
        <f t="shared" si="18"/>
        <v>75</v>
      </c>
      <c r="F31" s="3">
        <f t="shared" si="19"/>
        <v>75</v>
      </c>
      <c r="G31" s="3">
        <f t="shared" si="4"/>
        <v>100</v>
      </c>
      <c r="H31" s="3"/>
      <c r="I31" s="3"/>
      <c r="J31" s="3"/>
      <c r="K31" s="257"/>
      <c r="L31" s="3"/>
      <c r="M31" s="3"/>
      <c r="N31" s="257"/>
      <c r="O31" s="257"/>
      <c r="P31" s="3">
        <v>75</v>
      </c>
      <c r="Q31" s="3">
        <v>75</v>
      </c>
      <c r="R31" s="3">
        <f t="shared" si="14"/>
        <v>100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ht="41.25" customHeight="1">
      <c r="A32" s="23" t="s">
        <v>126</v>
      </c>
      <c r="B32" s="3">
        <v>1464.6</v>
      </c>
      <c r="C32" s="3"/>
      <c r="D32" s="3">
        <f t="shared" si="1"/>
        <v>99</v>
      </c>
      <c r="E32" s="3">
        <f t="shared" si="18"/>
        <v>1464.6</v>
      </c>
      <c r="F32" s="3">
        <f t="shared" si="19"/>
        <v>1449.6</v>
      </c>
      <c r="G32" s="3">
        <f t="shared" si="4"/>
        <v>99</v>
      </c>
      <c r="H32" s="3"/>
      <c r="I32" s="3"/>
      <c r="J32" s="3"/>
      <c r="K32" s="257"/>
      <c r="L32" s="3"/>
      <c r="M32" s="3"/>
      <c r="N32" s="257"/>
      <c r="O32" s="257"/>
      <c r="P32" s="3">
        <v>1464.6</v>
      </c>
      <c r="Q32" s="3">
        <v>1449.6</v>
      </c>
      <c r="R32" s="3">
        <f t="shared" si="14"/>
        <v>99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41.25" customHeight="1">
      <c r="A33" s="23" t="s">
        <v>127</v>
      </c>
      <c r="B33" s="3">
        <v>50</v>
      </c>
      <c r="C33" s="3"/>
      <c r="D33" s="3">
        <f t="shared" ref="D33" si="20">F33*100/B33</f>
        <v>40</v>
      </c>
      <c r="E33" s="3">
        <f t="shared" ref="E33" si="21">L33+P33</f>
        <v>50</v>
      </c>
      <c r="F33" s="3">
        <f t="shared" ref="F33" si="22">M33+Q33</f>
        <v>20</v>
      </c>
      <c r="G33" s="3">
        <f t="shared" ref="G33" si="23">F33*100/E33</f>
        <v>40</v>
      </c>
      <c r="H33" s="3"/>
      <c r="I33" s="3"/>
      <c r="J33" s="3"/>
      <c r="K33" s="257"/>
      <c r="L33" s="3"/>
      <c r="M33" s="3"/>
      <c r="N33" s="257"/>
      <c r="O33" s="257"/>
      <c r="P33" s="3">
        <v>50</v>
      </c>
      <c r="Q33" s="3">
        <v>20</v>
      </c>
      <c r="R33" s="3">
        <f t="shared" si="14"/>
        <v>40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ht="68.25" customHeight="1">
      <c r="A34" s="23" t="s">
        <v>128</v>
      </c>
      <c r="B34" s="3">
        <v>1212.2</v>
      </c>
      <c r="C34" s="3"/>
      <c r="D34" s="3">
        <f t="shared" si="1"/>
        <v>0</v>
      </c>
      <c r="E34" s="3">
        <f>L34+P34</f>
        <v>1212.2</v>
      </c>
      <c r="F34" s="3">
        <v>0</v>
      </c>
      <c r="G34" s="3">
        <v>0</v>
      </c>
      <c r="H34" s="3"/>
      <c r="I34" s="3"/>
      <c r="J34" s="3"/>
      <c r="K34" s="257"/>
      <c r="L34" s="3">
        <v>1200</v>
      </c>
      <c r="M34" s="3">
        <v>0</v>
      </c>
      <c r="N34" s="257"/>
      <c r="O34" s="257">
        <v>0</v>
      </c>
      <c r="P34" s="3">
        <v>12.2</v>
      </c>
      <c r="Q34" s="261">
        <v>0</v>
      </c>
      <c r="R34" s="3">
        <f t="shared" si="14"/>
        <v>0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ht="78" customHeight="1">
      <c r="A35" s="23" t="s">
        <v>129</v>
      </c>
      <c r="B35" s="3">
        <v>1172</v>
      </c>
      <c r="C35" s="3"/>
      <c r="D35" s="3">
        <f t="shared" si="1"/>
        <v>93.3</v>
      </c>
      <c r="E35" s="3">
        <f t="shared" ref="E35" si="24">L35+P35</f>
        <v>1172</v>
      </c>
      <c r="F35" s="3">
        <f t="shared" ref="F35" si="25">M35+Q35</f>
        <v>1093.7</v>
      </c>
      <c r="G35" s="3">
        <f t="shared" si="4"/>
        <v>93.3</v>
      </c>
      <c r="H35" s="3"/>
      <c r="I35" s="3"/>
      <c r="J35" s="3"/>
      <c r="K35" s="257"/>
      <c r="L35" s="3"/>
      <c r="M35" s="3"/>
      <c r="N35" s="257"/>
      <c r="O35" s="257"/>
      <c r="P35" s="3">
        <v>1172</v>
      </c>
      <c r="Q35" s="3">
        <v>1093.7</v>
      </c>
      <c r="R35" s="3">
        <f t="shared" si="14"/>
        <v>93.3</v>
      </c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ht="42" customHeight="1">
      <c r="A36" s="23" t="s">
        <v>130</v>
      </c>
      <c r="B36" s="3">
        <v>1125</v>
      </c>
      <c r="C36" s="3"/>
      <c r="D36" s="3">
        <f t="shared" si="1"/>
        <v>96.6</v>
      </c>
      <c r="E36" s="3">
        <f>L36+P36</f>
        <v>1125</v>
      </c>
      <c r="F36" s="3">
        <f>M36+Q36</f>
        <v>1086.9000000000001</v>
      </c>
      <c r="G36" s="3">
        <f t="shared" si="4"/>
        <v>96.6</v>
      </c>
      <c r="H36" s="3"/>
      <c r="I36" s="3"/>
      <c r="J36" s="3"/>
      <c r="K36" s="257"/>
      <c r="L36" s="3"/>
      <c r="M36" s="3"/>
      <c r="N36" s="257"/>
      <c r="O36" s="257"/>
      <c r="P36" s="3">
        <v>1125</v>
      </c>
      <c r="Q36" s="3">
        <v>1086.9000000000001</v>
      </c>
      <c r="R36" s="3">
        <f t="shared" si="14"/>
        <v>96.6</v>
      </c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256" ht="53.4" customHeight="1">
      <c r="A37" s="87" t="s">
        <v>131</v>
      </c>
      <c r="B37" s="257">
        <v>1110.3</v>
      </c>
      <c r="C37" s="3"/>
      <c r="D37" s="3">
        <f t="shared" si="1"/>
        <v>89.4</v>
      </c>
      <c r="E37" s="3">
        <f t="shared" ref="E37:E44" si="26">L37+P37</f>
        <v>1110.3</v>
      </c>
      <c r="F37" s="3">
        <f t="shared" ref="F37:F44" si="27">M37+Q37</f>
        <v>992.4</v>
      </c>
      <c r="G37" s="3">
        <f t="shared" si="4"/>
        <v>89.4</v>
      </c>
      <c r="H37" s="3"/>
      <c r="I37" s="3"/>
      <c r="J37" s="3"/>
      <c r="K37" s="3"/>
      <c r="L37" s="3">
        <v>1110.3</v>
      </c>
      <c r="M37" s="3">
        <v>992.4</v>
      </c>
      <c r="N37" s="3"/>
      <c r="O37" s="257">
        <f>M37*100/L37</f>
        <v>89.4</v>
      </c>
      <c r="P37" s="3"/>
      <c r="Q37" s="3"/>
      <c r="R37" s="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256" ht="71.400000000000006" customHeight="1">
      <c r="A38" s="87" t="s">
        <v>132</v>
      </c>
      <c r="B38" s="257">
        <v>2652.1</v>
      </c>
      <c r="C38" s="3"/>
      <c r="D38" s="3">
        <f t="shared" si="1"/>
        <v>98.2</v>
      </c>
      <c r="E38" s="3">
        <f t="shared" si="26"/>
        <v>2652.1</v>
      </c>
      <c r="F38" s="3">
        <f t="shared" si="27"/>
        <v>2603.8000000000002</v>
      </c>
      <c r="G38" s="3">
        <f t="shared" si="4"/>
        <v>98.2</v>
      </c>
      <c r="H38" s="3"/>
      <c r="I38" s="3"/>
      <c r="J38" s="3"/>
      <c r="K38" s="3"/>
      <c r="L38" s="3">
        <v>2652.1</v>
      </c>
      <c r="M38" s="3">
        <v>2603.8000000000002</v>
      </c>
      <c r="N38" s="3"/>
      <c r="O38" s="257">
        <f>M38*100/L38</f>
        <v>98.2</v>
      </c>
      <c r="P38" s="3"/>
      <c r="Q38" s="3"/>
      <c r="R38" s="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ht="58.95" customHeight="1">
      <c r="A39" s="87" t="s">
        <v>133</v>
      </c>
      <c r="B39" s="25">
        <v>816</v>
      </c>
      <c r="C39" s="3"/>
      <c r="D39" s="3">
        <f t="shared" si="1"/>
        <v>11.2</v>
      </c>
      <c r="E39" s="3">
        <f t="shared" si="26"/>
        <v>816</v>
      </c>
      <c r="F39" s="3">
        <f t="shared" si="27"/>
        <v>91.3</v>
      </c>
      <c r="G39" s="3">
        <f t="shared" si="4"/>
        <v>11.2</v>
      </c>
      <c r="H39" s="3"/>
      <c r="I39" s="3"/>
      <c r="J39" s="3"/>
      <c r="K39" s="3"/>
      <c r="L39" s="3">
        <v>816</v>
      </c>
      <c r="M39" s="3">
        <v>91.3</v>
      </c>
      <c r="N39" s="3">
        <v>0</v>
      </c>
      <c r="O39" s="257">
        <f>M39/L39*100</f>
        <v>11.2</v>
      </c>
      <c r="P39" s="3"/>
      <c r="Q39" s="3"/>
      <c r="R39" s="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spans="1:256" ht="54" customHeight="1">
      <c r="A40" s="23" t="s">
        <v>134</v>
      </c>
      <c r="B40" s="25">
        <v>450</v>
      </c>
      <c r="C40" s="3"/>
      <c r="D40" s="3">
        <f t="shared" si="1"/>
        <v>100</v>
      </c>
      <c r="E40" s="3">
        <f t="shared" si="26"/>
        <v>450</v>
      </c>
      <c r="F40" s="3">
        <f t="shared" si="27"/>
        <v>450</v>
      </c>
      <c r="G40" s="3">
        <f t="shared" si="4"/>
        <v>100</v>
      </c>
      <c r="H40" s="3"/>
      <c r="I40" s="3"/>
      <c r="J40" s="3"/>
      <c r="K40" s="3"/>
      <c r="L40" s="3"/>
      <c r="M40" s="3"/>
      <c r="N40" s="3"/>
      <c r="O40" s="257"/>
      <c r="P40" s="3">
        <v>450</v>
      </c>
      <c r="Q40" s="3">
        <v>450</v>
      </c>
      <c r="R40" s="3">
        <f>Q40/P40*100</f>
        <v>100</v>
      </c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spans="1:256" ht="30" customHeight="1">
      <c r="A41" s="23" t="s">
        <v>135</v>
      </c>
      <c r="B41" s="25">
        <v>504</v>
      </c>
      <c r="C41" s="3"/>
      <c r="D41" s="3">
        <f t="shared" si="1"/>
        <v>75</v>
      </c>
      <c r="E41" s="3">
        <f t="shared" si="26"/>
        <v>504</v>
      </c>
      <c r="F41" s="3">
        <f t="shared" si="27"/>
        <v>378</v>
      </c>
      <c r="G41" s="3">
        <f t="shared" si="4"/>
        <v>75</v>
      </c>
      <c r="H41" s="3"/>
      <c r="I41" s="3"/>
      <c r="J41" s="3"/>
      <c r="K41" s="3"/>
      <c r="L41" s="3"/>
      <c r="M41" s="3"/>
      <c r="N41" s="3"/>
      <c r="O41" s="257"/>
      <c r="P41" s="3">
        <v>504</v>
      </c>
      <c r="Q41" s="3">
        <v>378</v>
      </c>
      <c r="R41" s="3">
        <f t="shared" ref="R41" si="28">Q41*100/P41</f>
        <v>75</v>
      </c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 ht="45.6" customHeight="1">
      <c r="A42" s="23" t="s">
        <v>136</v>
      </c>
      <c r="B42" s="25">
        <v>0</v>
      </c>
      <c r="C42" s="3"/>
      <c r="D42" s="3"/>
      <c r="E42" s="3">
        <f t="shared" si="26"/>
        <v>0</v>
      </c>
      <c r="F42" s="3">
        <f t="shared" si="27"/>
        <v>0</v>
      </c>
      <c r="G42" s="3"/>
      <c r="H42" s="3"/>
      <c r="I42" s="3"/>
      <c r="J42" s="3"/>
      <c r="K42" s="3"/>
      <c r="L42" s="3"/>
      <c r="M42" s="3"/>
      <c r="N42" s="3"/>
      <c r="O42" s="257"/>
      <c r="P42" s="3">
        <v>0</v>
      </c>
      <c r="Q42" s="3">
        <v>0</v>
      </c>
      <c r="R42" s="3">
        <v>0</v>
      </c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ht="25.5" customHeight="1">
      <c r="A43" s="23" t="s">
        <v>137</v>
      </c>
      <c r="B43" s="25">
        <v>0</v>
      </c>
      <c r="C43" s="3"/>
      <c r="D43" s="3"/>
      <c r="E43" s="3">
        <f t="shared" si="26"/>
        <v>0</v>
      </c>
      <c r="F43" s="3">
        <f t="shared" si="27"/>
        <v>0</v>
      </c>
      <c r="G43" s="3"/>
      <c r="H43" s="3"/>
      <c r="I43" s="3"/>
      <c r="J43" s="3"/>
      <c r="K43" s="3"/>
      <c r="L43" s="3"/>
      <c r="M43" s="3"/>
      <c r="N43" s="3"/>
      <c r="O43" s="257"/>
      <c r="P43" s="3">
        <v>0</v>
      </c>
      <c r="Q43" s="3">
        <v>0</v>
      </c>
      <c r="R43" s="3">
        <v>0</v>
      </c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256" ht="27.75" customHeight="1">
      <c r="A44" s="23" t="s">
        <v>138</v>
      </c>
      <c r="B44" s="25">
        <v>91</v>
      </c>
      <c r="C44" s="3"/>
      <c r="D44" s="3">
        <f t="shared" si="1"/>
        <v>100</v>
      </c>
      <c r="E44" s="3">
        <f t="shared" si="26"/>
        <v>91</v>
      </c>
      <c r="F44" s="3">
        <f t="shared" si="27"/>
        <v>91</v>
      </c>
      <c r="G44" s="3">
        <f t="shared" ref="G44" si="29">F44*100/E44</f>
        <v>100</v>
      </c>
      <c r="H44" s="3"/>
      <c r="I44" s="3"/>
      <c r="J44" s="3"/>
      <c r="K44" s="3"/>
      <c r="L44" s="3"/>
      <c r="M44" s="3"/>
      <c r="N44" s="3"/>
      <c r="O44" s="257"/>
      <c r="P44" s="3">
        <v>91</v>
      </c>
      <c r="Q44" s="3">
        <v>91</v>
      </c>
      <c r="R44" s="3">
        <f t="shared" ref="R44:R45" si="30">Q44*100/P44</f>
        <v>100</v>
      </c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spans="1:256" ht="43.2" customHeight="1">
      <c r="A45" s="23" t="s">
        <v>139</v>
      </c>
      <c r="B45" s="25">
        <v>180</v>
      </c>
      <c r="C45" s="3"/>
      <c r="D45" s="3">
        <f t="shared" ref="D45" si="31">F45*100/B45</f>
        <v>27.8</v>
      </c>
      <c r="E45" s="3">
        <f t="shared" ref="E45" si="32">L45+P45</f>
        <v>180</v>
      </c>
      <c r="F45" s="3">
        <f t="shared" ref="F45" si="33">M45+Q45</f>
        <v>50</v>
      </c>
      <c r="G45" s="3">
        <f t="shared" ref="G45" si="34">F45*100/E45</f>
        <v>27.8</v>
      </c>
      <c r="H45" s="3"/>
      <c r="I45" s="3"/>
      <c r="J45" s="3"/>
      <c r="K45" s="3"/>
      <c r="L45" s="3"/>
      <c r="M45" s="3"/>
      <c r="N45" s="3"/>
      <c r="O45" s="257"/>
      <c r="P45" s="3">
        <v>180</v>
      </c>
      <c r="Q45" s="3">
        <v>50</v>
      </c>
      <c r="R45" s="3">
        <f t="shared" si="30"/>
        <v>27.8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</row>
    <row r="46" spans="1:256" ht="17.25" customHeight="1">
      <c r="A46" s="26" t="s">
        <v>8</v>
      </c>
      <c r="B46" s="27">
        <f>SUM(B10:B45)</f>
        <v>272633.2</v>
      </c>
      <c r="C46" s="27"/>
      <c r="D46" s="27">
        <f>F46*100/B46</f>
        <v>95.5</v>
      </c>
      <c r="E46" s="27">
        <f>SUM(E10:E45)</f>
        <v>272633.2</v>
      </c>
      <c r="F46" s="27">
        <f>SUM(F10:F45)</f>
        <v>260368.7</v>
      </c>
      <c r="G46" s="27">
        <f>F46*100/E46</f>
        <v>95.5</v>
      </c>
      <c r="H46" s="27"/>
      <c r="I46" s="27">
        <v>0</v>
      </c>
      <c r="J46" s="27" t="e">
        <f>J10+J11+J12+J13+J14+J15+J16+J19+#REF!+J20+J37+J38+J39+J44+J45+#REF!+#REF!</f>
        <v>#REF!</v>
      </c>
      <c r="K46" s="88"/>
      <c r="L46" s="27">
        <f>SUM(L10:L45)</f>
        <v>5778.4</v>
      </c>
      <c r="M46" s="27">
        <f>SUM(M10:M45)</f>
        <v>3687.5</v>
      </c>
      <c r="N46" s="88"/>
      <c r="O46" s="88">
        <f>M46*100/L46</f>
        <v>63.8</v>
      </c>
      <c r="P46" s="27">
        <f>SUM(P10:P45)</f>
        <v>266854.8</v>
      </c>
      <c r="Q46" s="27">
        <f>SUM(Q10:Q45)</f>
        <v>256681.2</v>
      </c>
      <c r="R46" s="27">
        <f>Q46/P46*100</f>
        <v>96.2</v>
      </c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</row>
    <row r="47" spans="1:256" ht="55.95" customHeight="1">
      <c r="A47" s="462" t="s">
        <v>140</v>
      </c>
      <c r="B47" s="462"/>
      <c r="C47" s="462"/>
      <c r="D47" s="462"/>
      <c r="E47" s="462"/>
      <c r="F47" s="462"/>
      <c r="G47" s="462"/>
      <c r="H47" s="90"/>
      <c r="I47" s="90"/>
      <c r="J47" s="90"/>
      <c r="K47" s="90"/>
      <c r="L47" s="90"/>
      <c r="M47" s="463" t="s">
        <v>10</v>
      </c>
      <c r="N47" s="463"/>
      <c r="O47" s="463"/>
      <c r="P47" s="463"/>
      <c r="Q47" s="463"/>
      <c r="R47" s="463"/>
    </row>
    <row r="48" spans="1:256" ht="17.25" customHeight="1">
      <c r="A48" s="91"/>
      <c r="B48" s="92"/>
      <c r="C48" s="93"/>
      <c r="D48" s="93"/>
      <c r="E48" s="93"/>
      <c r="F48" s="243"/>
      <c r="G48" s="94"/>
      <c r="H48" s="94"/>
      <c r="I48" s="94"/>
      <c r="J48" s="94"/>
      <c r="K48" s="95"/>
      <c r="M48" s="464"/>
      <c r="N48" s="464"/>
      <c r="O48" s="464"/>
      <c r="P48" s="464"/>
      <c r="Q48" s="464"/>
      <c r="R48" s="464"/>
    </row>
  </sheetData>
  <mergeCells count="20">
    <mergeCell ref="P7:R7"/>
    <mergeCell ref="A47:G47"/>
    <mergeCell ref="M47:R47"/>
    <mergeCell ref="M48:R48"/>
    <mergeCell ref="D7:D8"/>
    <mergeCell ref="E7:E8"/>
    <mergeCell ref="F7:F8"/>
    <mergeCell ref="G7:G8"/>
    <mergeCell ref="I7:K7"/>
    <mergeCell ref="L7:O7"/>
    <mergeCell ref="A5:A8"/>
    <mergeCell ref="B5:R5"/>
    <mergeCell ref="B6:G6"/>
    <mergeCell ref="I6:R6"/>
    <mergeCell ref="B7:B8"/>
    <mergeCell ref="A1:R1"/>
    <mergeCell ref="A2:R2"/>
    <mergeCell ref="A3:R3"/>
    <mergeCell ref="D4:G4"/>
    <mergeCell ref="L4:R4"/>
  </mergeCells>
  <pageMargins left="0.70866141732283472" right="0.70866141732283472" top="0.74803149606299213" bottom="0.74803149606299213" header="0.31496062992125984" footer="0.31496062992125984"/>
  <pageSetup paperSize="9" scale="98" fitToHeight="5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view="pageBreakPreview" topLeftCell="A19" zoomScale="75" zoomScaleNormal="100" zoomScaleSheetLayoutView="100" workbookViewId="0">
      <selection activeCell="N30" sqref="N30"/>
    </sheetView>
  </sheetViews>
  <sheetFormatPr defaultColWidth="9.109375" defaultRowHeight="13.2"/>
  <cols>
    <col min="1" max="1" width="46.88671875" style="54" customWidth="1"/>
    <col min="2" max="2" width="9" style="54" customWidth="1"/>
    <col min="3" max="3" width="10" style="54" customWidth="1"/>
    <col min="4" max="4" width="12.6640625" style="54" customWidth="1"/>
    <col min="5" max="5" width="7.6640625" style="54" customWidth="1"/>
    <col min="6" max="6" width="10" style="54" customWidth="1"/>
    <col min="7" max="7" width="13.109375" style="54" customWidth="1"/>
    <col min="8" max="8" width="9.109375" style="54"/>
    <col min="9" max="9" width="11.109375" style="54" customWidth="1"/>
    <col min="10" max="10" width="12.5546875" style="54" customWidth="1"/>
    <col min="11" max="11" width="9" style="54" customWidth="1"/>
    <col min="12" max="12" width="10.44140625" style="54" customWidth="1"/>
    <col min="13" max="13" width="10.6640625" style="54" customWidth="1"/>
    <col min="14" max="14" width="8.88671875" style="54" customWidth="1"/>
    <col min="15" max="15" width="10.5546875" style="54" customWidth="1"/>
    <col min="16" max="16" width="12.6640625" style="54" customWidth="1"/>
    <col min="17" max="17" width="9.33203125" style="54" customWidth="1"/>
    <col min="18" max="16384" width="9.109375" style="54"/>
  </cols>
  <sheetData>
    <row r="2" spans="1:19" ht="15.6">
      <c r="A2" s="475" t="s">
        <v>58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</row>
    <row r="3" spans="1:19" ht="21.75" customHeight="1">
      <c r="A3" s="475" t="s">
        <v>59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53"/>
    </row>
    <row r="4" spans="1:19" ht="15.6">
      <c r="A4" s="475" t="s">
        <v>60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53"/>
    </row>
    <row r="5" spans="1:19" ht="15.6">
      <c r="A5" s="477" t="s">
        <v>61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55"/>
    </row>
    <row r="6" spans="1:19">
      <c r="A6" s="476" t="s">
        <v>62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56"/>
    </row>
    <row r="7" spans="1:19">
      <c r="A7" s="478" t="s">
        <v>280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56"/>
    </row>
    <row r="8" spans="1:19" ht="25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 t="s">
        <v>63</v>
      </c>
      <c r="R8" s="57"/>
    </row>
    <row r="9" spans="1:19" ht="18.75" customHeight="1">
      <c r="A9" s="473" t="s">
        <v>64</v>
      </c>
      <c r="B9" s="473" t="s">
        <v>65</v>
      </c>
      <c r="C9" s="473" t="s">
        <v>299</v>
      </c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59"/>
      <c r="S9" s="59"/>
    </row>
    <row r="10" spans="1:19" ht="18" customHeight="1">
      <c r="A10" s="474"/>
      <c r="B10" s="473"/>
      <c r="C10" s="473" t="s">
        <v>66</v>
      </c>
      <c r="D10" s="474"/>
      <c r="E10" s="474"/>
      <c r="F10" s="473" t="s">
        <v>34</v>
      </c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59"/>
      <c r="S10" s="59"/>
    </row>
    <row r="11" spans="1:19" ht="30" customHeight="1">
      <c r="A11" s="474"/>
      <c r="B11" s="473"/>
      <c r="C11" s="474"/>
      <c r="D11" s="474"/>
      <c r="E11" s="474"/>
      <c r="F11" s="473" t="s">
        <v>2</v>
      </c>
      <c r="G11" s="473"/>
      <c r="H11" s="473"/>
      <c r="I11" s="473" t="s">
        <v>67</v>
      </c>
      <c r="J11" s="473"/>
      <c r="K11" s="473"/>
      <c r="L11" s="473" t="s">
        <v>3</v>
      </c>
      <c r="M11" s="473"/>
      <c r="N11" s="473"/>
      <c r="O11" s="473" t="s">
        <v>23</v>
      </c>
      <c r="P11" s="473"/>
      <c r="Q11" s="473"/>
      <c r="R11" s="59"/>
      <c r="S11" s="59"/>
    </row>
    <row r="12" spans="1:19" ht="79.5" customHeight="1">
      <c r="A12" s="474"/>
      <c r="B12" s="473"/>
      <c r="C12" s="258" t="s">
        <v>297</v>
      </c>
      <c r="D12" s="258" t="s">
        <v>298</v>
      </c>
      <c r="E12" s="58" t="s">
        <v>68</v>
      </c>
      <c r="F12" s="258" t="s">
        <v>297</v>
      </c>
      <c r="G12" s="258" t="s">
        <v>298</v>
      </c>
      <c r="H12" s="58" t="s">
        <v>68</v>
      </c>
      <c r="I12" s="258" t="s">
        <v>297</v>
      </c>
      <c r="J12" s="258" t="s">
        <v>298</v>
      </c>
      <c r="K12" s="58" t="s">
        <v>68</v>
      </c>
      <c r="L12" s="258" t="s">
        <v>297</v>
      </c>
      <c r="M12" s="258" t="s">
        <v>298</v>
      </c>
      <c r="N12" s="58" t="s">
        <v>68</v>
      </c>
      <c r="O12" s="258" t="s">
        <v>297</v>
      </c>
      <c r="P12" s="258" t="s">
        <v>298</v>
      </c>
      <c r="Q12" s="58" t="s">
        <v>68</v>
      </c>
      <c r="R12" s="59"/>
      <c r="S12" s="59"/>
    </row>
    <row r="13" spans="1:19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59"/>
      <c r="S13" s="59"/>
    </row>
    <row r="14" spans="1:19" ht="23.25" customHeight="1">
      <c r="A14" s="473" t="s">
        <v>69</v>
      </c>
      <c r="B14" s="473"/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59"/>
      <c r="S14" s="59"/>
    </row>
    <row r="15" spans="1:19" ht="23.25" customHeight="1">
      <c r="A15" s="473" t="s">
        <v>70</v>
      </c>
      <c r="B15" s="473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59"/>
      <c r="S15" s="59"/>
    </row>
    <row r="16" spans="1:19" ht="42" customHeight="1">
      <c r="A16" s="61" t="s">
        <v>71</v>
      </c>
      <c r="B16" s="62">
        <f>F16+I16+L16+O16</f>
        <v>0</v>
      </c>
      <c r="C16" s="62">
        <f t="shared" ref="C16:D20" si="0">F16+I16+L16+O16</f>
        <v>0</v>
      </c>
      <c r="D16" s="62">
        <f t="shared" si="0"/>
        <v>0</v>
      </c>
      <c r="E16" s="62">
        <v>0</v>
      </c>
      <c r="F16" s="62"/>
      <c r="G16" s="62"/>
      <c r="H16" s="62">
        <v>0</v>
      </c>
      <c r="I16" s="62"/>
      <c r="J16" s="62"/>
      <c r="K16" s="62">
        <v>0</v>
      </c>
      <c r="L16" s="62"/>
      <c r="M16" s="62"/>
      <c r="N16" s="62">
        <v>0</v>
      </c>
      <c r="O16" s="62"/>
      <c r="P16" s="62"/>
      <c r="Q16" s="62">
        <v>0</v>
      </c>
      <c r="R16" s="59"/>
      <c r="S16" s="59"/>
    </row>
    <row r="17" spans="1:19" ht="45" customHeight="1">
      <c r="A17" s="61" t="s">
        <v>72</v>
      </c>
      <c r="B17" s="62">
        <f>F17+I17+L17+O17</f>
        <v>0</v>
      </c>
      <c r="C17" s="62">
        <f t="shared" si="0"/>
        <v>0</v>
      </c>
      <c r="D17" s="62">
        <f t="shared" si="0"/>
        <v>0</v>
      </c>
      <c r="E17" s="62">
        <v>0</v>
      </c>
      <c r="F17" s="62"/>
      <c r="G17" s="62"/>
      <c r="H17" s="62">
        <v>0</v>
      </c>
      <c r="I17" s="62"/>
      <c r="J17" s="62"/>
      <c r="K17" s="62">
        <v>0</v>
      </c>
      <c r="L17" s="62"/>
      <c r="M17" s="62"/>
      <c r="N17" s="62">
        <v>0</v>
      </c>
      <c r="O17" s="62"/>
      <c r="P17" s="62"/>
      <c r="Q17" s="62">
        <v>0</v>
      </c>
      <c r="R17" s="59"/>
      <c r="S17" s="59"/>
    </row>
    <row r="18" spans="1:19" ht="43.5" customHeight="1">
      <c r="A18" s="61" t="s">
        <v>73</v>
      </c>
      <c r="B18" s="62">
        <f>F18+I18+L18+O18</f>
        <v>0</v>
      </c>
      <c r="C18" s="62">
        <f t="shared" si="0"/>
        <v>0</v>
      </c>
      <c r="D18" s="62">
        <f t="shared" si="0"/>
        <v>0</v>
      </c>
      <c r="E18" s="62">
        <v>0</v>
      </c>
      <c r="F18" s="62"/>
      <c r="G18" s="62"/>
      <c r="H18" s="62">
        <v>0</v>
      </c>
      <c r="I18" s="62"/>
      <c r="J18" s="62"/>
      <c r="K18" s="62">
        <v>0</v>
      </c>
      <c r="L18" s="62"/>
      <c r="M18" s="62"/>
      <c r="N18" s="62">
        <v>0</v>
      </c>
      <c r="O18" s="62"/>
      <c r="P18" s="62"/>
      <c r="Q18" s="62">
        <v>0</v>
      </c>
      <c r="R18" s="59"/>
      <c r="S18" s="59"/>
    </row>
    <row r="19" spans="1:19" ht="47.25" customHeight="1">
      <c r="A19" s="61" t="s">
        <v>74</v>
      </c>
      <c r="B19" s="62">
        <f>F19+I19+L19+O19</f>
        <v>0</v>
      </c>
      <c r="C19" s="62">
        <f t="shared" si="0"/>
        <v>0</v>
      </c>
      <c r="D19" s="62">
        <f t="shared" si="0"/>
        <v>0</v>
      </c>
      <c r="E19" s="62">
        <v>0</v>
      </c>
      <c r="F19" s="62"/>
      <c r="G19" s="62"/>
      <c r="H19" s="62">
        <v>0</v>
      </c>
      <c r="I19" s="62"/>
      <c r="J19" s="62"/>
      <c r="K19" s="62">
        <v>0</v>
      </c>
      <c r="L19" s="62"/>
      <c r="M19" s="62"/>
      <c r="N19" s="62">
        <v>0</v>
      </c>
      <c r="O19" s="62"/>
      <c r="P19" s="62"/>
      <c r="Q19" s="62">
        <v>0</v>
      </c>
      <c r="R19" s="59"/>
      <c r="S19" s="59"/>
    </row>
    <row r="20" spans="1:19" ht="52.8">
      <c r="A20" s="63" t="s">
        <v>75</v>
      </c>
      <c r="B20" s="62">
        <f>F20+I20+L20+O20</f>
        <v>0</v>
      </c>
      <c r="C20" s="62">
        <f t="shared" si="0"/>
        <v>0</v>
      </c>
      <c r="D20" s="62">
        <f t="shared" si="0"/>
        <v>0</v>
      </c>
      <c r="E20" s="62">
        <v>0</v>
      </c>
      <c r="F20" s="62"/>
      <c r="G20" s="62"/>
      <c r="H20" s="62">
        <v>0</v>
      </c>
      <c r="I20" s="62"/>
      <c r="J20" s="62"/>
      <c r="K20" s="62">
        <v>0</v>
      </c>
      <c r="L20" s="62"/>
      <c r="M20" s="62"/>
      <c r="N20" s="62">
        <v>0</v>
      </c>
      <c r="O20" s="62"/>
      <c r="P20" s="62"/>
      <c r="Q20" s="62">
        <v>0</v>
      </c>
      <c r="R20" s="59"/>
      <c r="S20" s="59"/>
    </row>
    <row r="21" spans="1:19">
      <c r="A21" s="473" t="s">
        <v>76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59"/>
      <c r="S21" s="59"/>
    </row>
    <row r="22" spans="1:19" ht="43.5" customHeight="1">
      <c r="A22" s="63" t="s">
        <v>77</v>
      </c>
      <c r="B22" s="62">
        <f>F22+I22+L22+O22</f>
        <v>0</v>
      </c>
      <c r="C22" s="62">
        <f t="shared" ref="C22:D25" si="1">F22+I22+L22+O22</f>
        <v>0</v>
      </c>
      <c r="D22" s="62">
        <f t="shared" si="1"/>
        <v>0</v>
      </c>
      <c r="E22" s="62">
        <v>0</v>
      </c>
      <c r="F22" s="64"/>
      <c r="G22" s="64"/>
      <c r="H22" s="62">
        <v>0</v>
      </c>
      <c r="I22" s="64"/>
      <c r="J22" s="64"/>
      <c r="K22" s="62">
        <v>0</v>
      </c>
      <c r="L22" s="64"/>
      <c r="M22" s="62"/>
      <c r="N22" s="62">
        <v>0</v>
      </c>
      <c r="O22" s="62"/>
      <c r="P22" s="62"/>
      <c r="Q22" s="62">
        <v>0</v>
      </c>
    </row>
    <row r="23" spans="1:19" ht="35.25" customHeight="1">
      <c r="A23" s="63" t="s">
        <v>78</v>
      </c>
      <c r="B23" s="62">
        <f>F23+I23+L23+O23</f>
        <v>0</v>
      </c>
      <c r="C23" s="62">
        <f t="shared" si="1"/>
        <v>0</v>
      </c>
      <c r="D23" s="62">
        <f t="shared" si="1"/>
        <v>0</v>
      </c>
      <c r="E23" s="62">
        <v>0</v>
      </c>
      <c r="F23" s="64"/>
      <c r="G23" s="64"/>
      <c r="H23" s="62">
        <v>0</v>
      </c>
      <c r="I23" s="64"/>
      <c r="J23" s="64"/>
      <c r="K23" s="62">
        <v>0</v>
      </c>
      <c r="L23" s="64"/>
      <c r="M23" s="62"/>
      <c r="N23" s="62">
        <v>0</v>
      </c>
      <c r="O23" s="62"/>
      <c r="P23" s="62"/>
      <c r="Q23" s="62">
        <v>0</v>
      </c>
    </row>
    <row r="24" spans="1:19" ht="53.25" customHeight="1">
      <c r="A24" s="63" t="s">
        <v>79</v>
      </c>
      <c r="B24" s="62">
        <f>F24+I24+L24+O24</f>
        <v>0</v>
      </c>
      <c r="C24" s="62">
        <f t="shared" si="1"/>
        <v>0</v>
      </c>
      <c r="D24" s="62">
        <f t="shared" si="1"/>
        <v>0</v>
      </c>
      <c r="E24" s="62">
        <v>0</v>
      </c>
      <c r="F24" s="64"/>
      <c r="G24" s="64"/>
      <c r="H24" s="62">
        <v>0</v>
      </c>
      <c r="I24" s="64"/>
      <c r="J24" s="64"/>
      <c r="K24" s="62">
        <v>0</v>
      </c>
      <c r="L24" s="64"/>
      <c r="M24" s="62"/>
      <c r="N24" s="62">
        <v>0</v>
      </c>
      <c r="O24" s="62"/>
      <c r="P24" s="62"/>
      <c r="Q24" s="62">
        <v>0</v>
      </c>
    </row>
    <row r="25" spans="1:19" ht="48.75" customHeight="1">
      <c r="A25" s="63" t="s">
        <v>80</v>
      </c>
      <c r="B25" s="62">
        <f>F25+I25+L25+O25</f>
        <v>0</v>
      </c>
      <c r="C25" s="62">
        <f t="shared" si="1"/>
        <v>0</v>
      </c>
      <c r="D25" s="62">
        <f t="shared" si="1"/>
        <v>0</v>
      </c>
      <c r="E25" s="62">
        <v>0</v>
      </c>
      <c r="F25" s="64"/>
      <c r="G25" s="64"/>
      <c r="H25" s="62">
        <v>0</v>
      </c>
      <c r="I25" s="64"/>
      <c r="J25" s="64"/>
      <c r="K25" s="62">
        <v>0</v>
      </c>
      <c r="L25" s="64"/>
      <c r="M25" s="62"/>
      <c r="N25" s="62">
        <v>0</v>
      </c>
      <c r="O25" s="62"/>
      <c r="P25" s="62"/>
      <c r="Q25" s="62">
        <v>0</v>
      </c>
    </row>
    <row r="26" spans="1:19" ht="16.5" customHeight="1">
      <c r="A26" s="473" t="s">
        <v>81</v>
      </c>
      <c r="B26" s="473"/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</row>
    <row r="27" spans="1:19" ht="16.5" customHeight="1">
      <c r="A27" s="473" t="s">
        <v>82</v>
      </c>
      <c r="B27" s="473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</row>
    <row r="28" spans="1:19" ht="54" customHeight="1">
      <c r="A28" s="63" t="s">
        <v>83</v>
      </c>
      <c r="B28" s="62">
        <f>F28+I28+L28+O28</f>
        <v>0</v>
      </c>
      <c r="C28" s="62">
        <f t="shared" ref="C28:D33" si="2">F28+I28+L28+O28</f>
        <v>0</v>
      </c>
      <c r="D28" s="62">
        <f t="shared" si="2"/>
        <v>0</v>
      </c>
      <c r="E28" s="62">
        <v>0</v>
      </c>
      <c r="F28" s="64"/>
      <c r="G28" s="64"/>
      <c r="H28" s="62">
        <v>0</v>
      </c>
      <c r="I28" s="64"/>
      <c r="J28" s="64"/>
      <c r="K28" s="62">
        <v>0</v>
      </c>
      <c r="L28" s="64"/>
      <c r="M28" s="62"/>
      <c r="N28" s="62">
        <v>0</v>
      </c>
      <c r="O28" s="62"/>
      <c r="P28" s="62"/>
      <c r="Q28" s="62">
        <v>0</v>
      </c>
    </row>
    <row r="29" spans="1:19" ht="26.4">
      <c r="A29" s="63" t="s">
        <v>84</v>
      </c>
      <c r="B29" s="62">
        <f>F29+I29+L29+O29</f>
        <v>0</v>
      </c>
      <c r="C29" s="62">
        <f t="shared" si="2"/>
        <v>0</v>
      </c>
      <c r="D29" s="62">
        <f t="shared" si="2"/>
        <v>0</v>
      </c>
      <c r="E29" s="62">
        <v>0</v>
      </c>
      <c r="F29" s="64"/>
      <c r="G29" s="64"/>
      <c r="H29" s="62">
        <v>0</v>
      </c>
      <c r="I29" s="64"/>
      <c r="J29" s="64"/>
      <c r="K29" s="62">
        <v>0</v>
      </c>
      <c r="L29" s="64"/>
      <c r="M29" s="62"/>
      <c r="N29" s="62">
        <v>0</v>
      </c>
      <c r="O29" s="62"/>
      <c r="P29" s="62"/>
      <c r="Q29" s="62">
        <v>0</v>
      </c>
    </row>
    <row r="30" spans="1:19" ht="26.25" customHeight="1">
      <c r="A30" s="63" t="s">
        <v>85</v>
      </c>
      <c r="B30" s="62">
        <v>7935.4</v>
      </c>
      <c r="C30" s="62">
        <v>7935.4</v>
      </c>
      <c r="D30" s="62">
        <v>7912.5</v>
      </c>
      <c r="E30" s="62">
        <f>D30/C30*100</f>
        <v>99.7</v>
      </c>
      <c r="F30" s="62"/>
      <c r="G30" s="64"/>
      <c r="H30" s="62">
        <v>0</v>
      </c>
      <c r="I30" s="64"/>
      <c r="J30" s="64"/>
      <c r="K30" s="62">
        <v>0</v>
      </c>
      <c r="L30" s="62">
        <v>7935.4</v>
      </c>
      <c r="M30" s="62">
        <v>7912.5</v>
      </c>
      <c r="N30" s="62">
        <f>M30/L30*100</f>
        <v>99.7</v>
      </c>
      <c r="O30" s="66"/>
      <c r="P30" s="62"/>
      <c r="Q30" s="62">
        <v>0</v>
      </c>
      <c r="R30" s="67"/>
    </row>
    <row r="31" spans="1:19" ht="26.4">
      <c r="A31" s="63" t="s">
        <v>86</v>
      </c>
      <c r="B31" s="62">
        <f>F31+I31+L31+O31</f>
        <v>0</v>
      </c>
      <c r="C31" s="62">
        <f t="shared" si="2"/>
        <v>0</v>
      </c>
      <c r="D31" s="62">
        <f t="shared" si="2"/>
        <v>0</v>
      </c>
      <c r="E31" s="62">
        <v>0</v>
      </c>
      <c r="F31" s="64"/>
      <c r="G31" s="64"/>
      <c r="H31" s="62">
        <v>0</v>
      </c>
      <c r="I31" s="64"/>
      <c r="J31" s="64"/>
      <c r="K31" s="62">
        <v>0</v>
      </c>
      <c r="L31" s="64"/>
      <c r="M31" s="62"/>
      <c r="N31" s="62">
        <v>0</v>
      </c>
      <c r="O31" s="62"/>
      <c r="P31" s="62"/>
      <c r="Q31" s="62">
        <v>0</v>
      </c>
    </row>
    <row r="32" spans="1:19" ht="26.4">
      <c r="A32" s="63" t="s">
        <v>87</v>
      </c>
      <c r="B32" s="62">
        <f>F32+I32+L32+O32</f>
        <v>0</v>
      </c>
      <c r="C32" s="62">
        <f t="shared" si="2"/>
        <v>0</v>
      </c>
      <c r="D32" s="62">
        <f t="shared" si="2"/>
        <v>0</v>
      </c>
      <c r="E32" s="62">
        <v>0</v>
      </c>
      <c r="F32" s="64"/>
      <c r="G32" s="64"/>
      <c r="H32" s="62">
        <v>0</v>
      </c>
      <c r="I32" s="64"/>
      <c r="J32" s="64"/>
      <c r="K32" s="62">
        <v>0</v>
      </c>
      <c r="L32" s="64"/>
      <c r="M32" s="62"/>
      <c r="N32" s="62">
        <v>0</v>
      </c>
      <c r="O32" s="62"/>
      <c r="P32" s="62"/>
      <c r="Q32" s="62">
        <v>0</v>
      </c>
    </row>
    <row r="33" spans="1:17" ht="26.4">
      <c r="A33" s="63" t="s">
        <v>88</v>
      </c>
      <c r="B33" s="62">
        <f>F33+I33+L33+O33</f>
        <v>0</v>
      </c>
      <c r="C33" s="62">
        <f t="shared" si="2"/>
        <v>0</v>
      </c>
      <c r="D33" s="62">
        <f t="shared" si="2"/>
        <v>0</v>
      </c>
      <c r="E33" s="62">
        <v>0</v>
      </c>
      <c r="F33" s="64"/>
      <c r="G33" s="64"/>
      <c r="H33" s="62">
        <v>0</v>
      </c>
      <c r="I33" s="64"/>
      <c r="J33" s="64"/>
      <c r="K33" s="62">
        <v>0</v>
      </c>
      <c r="L33" s="64"/>
      <c r="M33" s="62"/>
      <c r="N33" s="62">
        <v>0</v>
      </c>
      <c r="O33" s="62"/>
      <c r="P33" s="62"/>
      <c r="Q33" s="62">
        <v>0</v>
      </c>
    </row>
    <row r="34" spans="1:17" ht="35.25" customHeight="1">
      <c r="A34" s="473" t="s">
        <v>89</v>
      </c>
      <c r="B34" s="473"/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</row>
    <row r="35" spans="1:17" ht="22.5" customHeight="1">
      <c r="A35" s="473" t="s">
        <v>90</v>
      </c>
      <c r="B35" s="473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</row>
    <row r="36" spans="1:17" ht="26.4">
      <c r="A36" s="63" t="s">
        <v>91</v>
      </c>
      <c r="B36" s="62">
        <f>F36+I36+L36+O36</f>
        <v>0</v>
      </c>
      <c r="C36" s="62">
        <f>F36+I36+L36+O36</f>
        <v>0</v>
      </c>
      <c r="D36" s="62">
        <f>G36+J36+M36+P36</f>
        <v>0</v>
      </c>
      <c r="E36" s="62">
        <v>0</v>
      </c>
      <c r="F36" s="64"/>
      <c r="G36" s="64"/>
      <c r="H36" s="62">
        <v>0</v>
      </c>
      <c r="I36" s="64"/>
      <c r="J36" s="64"/>
      <c r="K36" s="62">
        <v>0</v>
      </c>
      <c r="L36" s="65"/>
      <c r="M36" s="65"/>
      <c r="N36" s="62">
        <v>0</v>
      </c>
      <c r="O36" s="62"/>
      <c r="P36" s="62"/>
      <c r="Q36" s="62">
        <v>0</v>
      </c>
    </row>
    <row r="37" spans="1:17" ht="27" customHeight="1">
      <c r="A37" s="68" t="s">
        <v>92</v>
      </c>
      <c r="B37" s="69">
        <f>B16+B17+B18+B19+B20+B22+B23+B24+B25+B28+B29+B30+B31+B32+B33+B36</f>
        <v>7935.4</v>
      </c>
      <c r="C37" s="69">
        <f>C16+C17+C18+C19+C20+C22+C23+C24+C25+C28+C29+C30+C31+C32+C33+C36</f>
        <v>7935.4</v>
      </c>
      <c r="D37" s="69">
        <f>D16+D17+D18+D19+D20+D22+D23+D24+D25+D28+D29+D30+D31+D32+D33+D36</f>
        <v>7912.5</v>
      </c>
      <c r="E37" s="70">
        <f>E30</f>
        <v>99.7</v>
      </c>
      <c r="F37" s="69">
        <f>F16+F17+F18+F19+F20+F22+F23+F24+F25+F28+F29+F30+F31+F32+F33+F36</f>
        <v>0</v>
      </c>
      <c r="G37" s="69">
        <f>G16+G17+G18+G19+G20+G22+G23+G24+G25+G28+G29+G30+G31+G32+G33+G36</f>
        <v>0</v>
      </c>
      <c r="H37" s="70">
        <f>H30</f>
        <v>0</v>
      </c>
      <c r="I37" s="69">
        <f>I16+I17+I18+I19+I20+I22+I23+I24+I25+I28+I29+I30+I31+I32+I33+I36</f>
        <v>0</v>
      </c>
      <c r="J37" s="69">
        <f>J16+J17+J18+J19+J20+J22+J23+J24+J25+J28+J29+J30+J31+J32+J33+J36</f>
        <v>0</v>
      </c>
      <c r="K37" s="70">
        <f>K30</f>
        <v>0</v>
      </c>
      <c r="L37" s="69">
        <f>L16+L17+L18+L19+L20+L22+L23+L24+L25+L28+L29+L30+L31+L32+L33+L36</f>
        <v>7935.4</v>
      </c>
      <c r="M37" s="69">
        <f>M16+M17+M18+M19+M20+M22+M23+M24+M25+M28+M29+M30+M31+M32+M33+M36</f>
        <v>7912.5</v>
      </c>
      <c r="N37" s="69">
        <f>N30</f>
        <v>99.7</v>
      </c>
      <c r="O37" s="69">
        <f>O16+O17+O18+O19+O20+O22+O23+O24+O25+O28+O29+O30+O31+O32+O33+O36</f>
        <v>0</v>
      </c>
      <c r="P37" s="69">
        <f>P16+P17+P18+P19+P20+P22+P23+P24+P25+P28+P29+P30+P31+P32+P33+P36</f>
        <v>0</v>
      </c>
      <c r="Q37" s="69">
        <f>Q16+Q17+Q18+Q19+Q20+Q22+Q23+Q24+Q25+Q28+Q29+Q30+Q31+Q32+Q33+Q36</f>
        <v>0</v>
      </c>
    </row>
  </sheetData>
  <mergeCells count="22">
    <mergeCell ref="A2:R2"/>
    <mergeCell ref="A3:Q3"/>
    <mergeCell ref="B9:B12"/>
    <mergeCell ref="A6:Q6"/>
    <mergeCell ref="A5:Q5"/>
    <mergeCell ref="A4:Q4"/>
    <mergeCell ref="A7:Q7"/>
    <mergeCell ref="L11:N11"/>
    <mergeCell ref="O11:Q11"/>
    <mergeCell ref="A9:A12"/>
    <mergeCell ref="C9:Q9"/>
    <mergeCell ref="C10:E11"/>
    <mergeCell ref="F10:Q10"/>
    <mergeCell ref="F11:H11"/>
    <mergeCell ref="I11:K11"/>
    <mergeCell ref="A35:Q35"/>
    <mergeCell ref="A34:Q34"/>
    <mergeCell ref="A14:Q14"/>
    <mergeCell ref="A26:Q26"/>
    <mergeCell ref="A15:Q15"/>
    <mergeCell ref="A21:Q21"/>
    <mergeCell ref="A27:Q27"/>
  </mergeCells>
  <phoneticPr fontId="4" type="noConversion"/>
  <pageMargins left="0.78740157480314965" right="0.39370078740157483" top="0.39370078740157483" bottom="0.39370078740157483" header="0.51181102362204722" footer="0.51181102362204722"/>
  <pageSetup paperSize="9" scale="62" fitToHeight="3" orientation="landscape" verticalDpi="300" r:id="rId1"/>
  <headerFooter alignWithMargins="0"/>
  <rowBreaks count="1" manualBreakCount="1">
    <brk id="2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view="pageBreakPreview" topLeftCell="A50" zoomScale="60" zoomScaleNormal="60" workbookViewId="0">
      <selection activeCell="B60" sqref="B60"/>
    </sheetView>
  </sheetViews>
  <sheetFormatPr defaultRowHeight="13.8" outlineLevelCol="1"/>
  <cols>
    <col min="1" max="1" width="5.88671875" style="104" customWidth="1"/>
    <col min="2" max="2" width="32.88671875" style="104" customWidth="1"/>
    <col min="3" max="3" width="11.33203125" style="104" customWidth="1"/>
    <col min="4" max="4" width="13" style="104" customWidth="1"/>
    <col min="5" max="5" width="15.109375" style="104" customWidth="1"/>
    <col min="6" max="6" width="9.5546875" style="104" customWidth="1"/>
    <col min="7" max="7" width="10.88671875" style="128" customWidth="1" outlineLevel="1"/>
    <col min="8" max="8" width="13" style="104" customWidth="1" outlineLevel="1"/>
    <col min="9" max="9" width="6.6640625" style="104" customWidth="1" outlineLevel="1"/>
    <col min="10" max="10" width="11.5546875" style="129" customWidth="1" outlineLevel="1" collapsed="1"/>
    <col min="11" max="11" width="12.109375" style="104" customWidth="1" outlineLevel="1"/>
    <col min="12" max="12" width="10.33203125" style="104" customWidth="1" outlineLevel="1"/>
    <col min="13" max="13" width="11.33203125" style="130" customWidth="1"/>
    <col min="14" max="14" width="12.5546875" style="131" customWidth="1"/>
    <col min="15" max="15" width="9.88671875" style="104" customWidth="1"/>
    <col min="16" max="16" width="11.44140625" style="104" customWidth="1" outlineLevel="1"/>
    <col min="17" max="17" width="13" style="104" customWidth="1" outlineLevel="1"/>
    <col min="18" max="18" width="10.6640625" style="104" customWidth="1" outlineLevel="1"/>
    <col min="19" max="19" width="13.44140625" style="104" customWidth="1"/>
    <col min="20" max="20" width="10.6640625" style="104" customWidth="1"/>
    <col min="21" max="21" width="11.44140625" style="104" customWidth="1"/>
    <col min="22" max="22" width="13" style="104" customWidth="1"/>
    <col min="23" max="23" width="17.88671875" style="104" customWidth="1"/>
    <col min="24" max="256" width="8.88671875" style="104"/>
    <col min="257" max="257" width="5.88671875" style="104" customWidth="1"/>
    <col min="258" max="258" width="32.88671875" style="104" customWidth="1"/>
    <col min="259" max="259" width="11.33203125" style="104" customWidth="1"/>
    <col min="260" max="260" width="13" style="104" customWidth="1"/>
    <col min="261" max="261" width="15.109375" style="104" customWidth="1"/>
    <col min="262" max="262" width="9.5546875" style="104" customWidth="1"/>
    <col min="263" max="263" width="10.88671875" style="104" customWidth="1"/>
    <col min="264" max="264" width="13" style="104" customWidth="1"/>
    <col min="265" max="265" width="6.6640625" style="104" customWidth="1"/>
    <col min="266" max="266" width="10.109375" style="104" customWidth="1"/>
    <col min="267" max="267" width="12.109375" style="104" customWidth="1"/>
    <col min="268" max="268" width="6.109375" style="104" customWidth="1"/>
    <col min="269" max="269" width="11.33203125" style="104" customWidth="1"/>
    <col min="270" max="270" width="12.5546875" style="104" customWidth="1"/>
    <col min="271" max="271" width="9.88671875" style="104" customWidth="1"/>
    <col min="272" max="272" width="11.44140625" style="104" customWidth="1"/>
    <col min="273" max="273" width="13" style="104" customWidth="1"/>
    <col min="274" max="274" width="10.6640625" style="104" customWidth="1"/>
    <col min="275" max="275" width="13.44140625" style="104" customWidth="1"/>
    <col min="276" max="276" width="10.6640625" style="104" customWidth="1"/>
    <col min="277" max="277" width="11.44140625" style="104" customWidth="1"/>
    <col min="278" max="278" width="13" style="104" customWidth="1"/>
    <col min="279" max="279" width="17.88671875" style="104" customWidth="1"/>
    <col min="280" max="512" width="8.88671875" style="104"/>
    <col min="513" max="513" width="5.88671875" style="104" customWidth="1"/>
    <col min="514" max="514" width="32.88671875" style="104" customWidth="1"/>
    <col min="515" max="515" width="11.33203125" style="104" customWidth="1"/>
    <col min="516" max="516" width="13" style="104" customWidth="1"/>
    <col min="517" max="517" width="15.109375" style="104" customWidth="1"/>
    <col min="518" max="518" width="9.5546875" style="104" customWidth="1"/>
    <col min="519" max="519" width="10.88671875" style="104" customWidth="1"/>
    <col min="520" max="520" width="13" style="104" customWidth="1"/>
    <col min="521" max="521" width="6.6640625" style="104" customWidth="1"/>
    <col min="522" max="522" width="10.109375" style="104" customWidth="1"/>
    <col min="523" max="523" width="12.109375" style="104" customWidth="1"/>
    <col min="524" max="524" width="6.109375" style="104" customWidth="1"/>
    <col min="525" max="525" width="11.33203125" style="104" customWidth="1"/>
    <col min="526" max="526" width="12.5546875" style="104" customWidth="1"/>
    <col min="527" max="527" width="9.88671875" style="104" customWidth="1"/>
    <col min="528" max="528" width="11.44140625" style="104" customWidth="1"/>
    <col min="529" max="529" width="13" style="104" customWidth="1"/>
    <col min="530" max="530" width="10.6640625" style="104" customWidth="1"/>
    <col min="531" max="531" width="13.44140625" style="104" customWidth="1"/>
    <col min="532" max="532" width="10.6640625" style="104" customWidth="1"/>
    <col min="533" max="533" width="11.44140625" style="104" customWidth="1"/>
    <col min="534" max="534" width="13" style="104" customWidth="1"/>
    <col min="535" max="535" width="17.88671875" style="104" customWidth="1"/>
    <col min="536" max="768" width="8.88671875" style="104"/>
    <col min="769" max="769" width="5.88671875" style="104" customWidth="1"/>
    <col min="770" max="770" width="32.88671875" style="104" customWidth="1"/>
    <col min="771" max="771" width="11.33203125" style="104" customWidth="1"/>
    <col min="772" max="772" width="13" style="104" customWidth="1"/>
    <col min="773" max="773" width="15.109375" style="104" customWidth="1"/>
    <col min="774" max="774" width="9.5546875" style="104" customWidth="1"/>
    <col min="775" max="775" width="10.88671875" style="104" customWidth="1"/>
    <col min="776" max="776" width="13" style="104" customWidth="1"/>
    <col min="777" max="777" width="6.6640625" style="104" customWidth="1"/>
    <col min="778" max="778" width="10.109375" style="104" customWidth="1"/>
    <col min="779" max="779" width="12.109375" style="104" customWidth="1"/>
    <col min="780" max="780" width="6.109375" style="104" customWidth="1"/>
    <col min="781" max="781" width="11.33203125" style="104" customWidth="1"/>
    <col min="782" max="782" width="12.5546875" style="104" customWidth="1"/>
    <col min="783" max="783" width="9.88671875" style="104" customWidth="1"/>
    <col min="784" max="784" width="11.44140625" style="104" customWidth="1"/>
    <col min="785" max="785" width="13" style="104" customWidth="1"/>
    <col min="786" max="786" width="10.6640625" style="104" customWidth="1"/>
    <col min="787" max="787" width="13.44140625" style="104" customWidth="1"/>
    <col min="788" max="788" width="10.6640625" style="104" customWidth="1"/>
    <col min="789" max="789" width="11.44140625" style="104" customWidth="1"/>
    <col min="790" max="790" width="13" style="104" customWidth="1"/>
    <col min="791" max="791" width="17.88671875" style="104" customWidth="1"/>
    <col min="792" max="1024" width="8.88671875" style="104"/>
    <col min="1025" max="1025" width="5.88671875" style="104" customWidth="1"/>
    <col min="1026" max="1026" width="32.88671875" style="104" customWidth="1"/>
    <col min="1027" max="1027" width="11.33203125" style="104" customWidth="1"/>
    <col min="1028" max="1028" width="13" style="104" customWidth="1"/>
    <col min="1029" max="1029" width="15.109375" style="104" customWidth="1"/>
    <col min="1030" max="1030" width="9.5546875" style="104" customWidth="1"/>
    <col min="1031" max="1031" width="10.88671875" style="104" customWidth="1"/>
    <col min="1032" max="1032" width="13" style="104" customWidth="1"/>
    <col min="1033" max="1033" width="6.6640625" style="104" customWidth="1"/>
    <col min="1034" max="1034" width="10.109375" style="104" customWidth="1"/>
    <col min="1035" max="1035" width="12.109375" style="104" customWidth="1"/>
    <col min="1036" max="1036" width="6.109375" style="104" customWidth="1"/>
    <col min="1037" max="1037" width="11.33203125" style="104" customWidth="1"/>
    <col min="1038" max="1038" width="12.5546875" style="104" customWidth="1"/>
    <col min="1039" max="1039" width="9.88671875" style="104" customWidth="1"/>
    <col min="1040" max="1040" width="11.44140625" style="104" customWidth="1"/>
    <col min="1041" max="1041" width="13" style="104" customWidth="1"/>
    <col min="1042" max="1042" width="10.6640625" style="104" customWidth="1"/>
    <col min="1043" max="1043" width="13.44140625" style="104" customWidth="1"/>
    <col min="1044" max="1044" width="10.6640625" style="104" customWidth="1"/>
    <col min="1045" max="1045" width="11.44140625" style="104" customWidth="1"/>
    <col min="1046" max="1046" width="13" style="104" customWidth="1"/>
    <col min="1047" max="1047" width="17.88671875" style="104" customWidth="1"/>
    <col min="1048" max="1280" width="8.88671875" style="104"/>
    <col min="1281" max="1281" width="5.88671875" style="104" customWidth="1"/>
    <col min="1282" max="1282" width="32.88671875" style="104" customWidth="1"/>
    <col min="1283" max="1283" width="11.33203125" style="104" customWidth="1"/>
    <col min="1284" max="1284" width="13" style="104" customWidth="1"/>
    <col min="1285" max="1285" width="15.109375" style="104" customWidth="1"/>
    <col min="1286" max="1286" width="9.5546875" style="104" customWidth="1"/>
    <col min="1287" max="1287" width="10.88671875" style="104" customWidth="1"/>
    <col min="1288" max="1288" width="13" style="104" customWidth="1"/>
    <col min="1289" max="1289" width="6.6640625" style="104" customWidth="1"/>
    <col min="1290" max="1290" width="10.109375" style="104" customWidth="1"/>
    <col min="1291" max="1291" width="12.109375" style="104" customWidth="1"/>
    <col min="1292" max="1292" width="6.109375" style="104" customWidth="1"/>
    <col min="1293" max="1293" width="11.33203125" style="104" customWidth="1"/>
    <col min="1294" max="1294" width="12.5546875" style="104" customWidth="1"/>
    <col min="1295" max="1295" width="9.88671875" style="104" customWidth="1"/>
    <col min="1296" max="1296" width="11.44140625" style="104" customWidth="1"/>
    <col min="1297" max="1297" width="13" style="104" customWidth="1"/>
    <col min="1298" max="1298" width="10.6640625" style="104" customWidth="1"/>
    <col min="1299" max="1299" width="13.44140625" style="104" customWidth="1"/>
    <col min="1300" max="1300" width="10.6640625" style="104" customWidth="1"/>
    <col min="1301" max="1301" width="11.44140625" style="104" customWidth="1"/>
    <col min="1302" max="1302" width="13" style="104" customWidth="1"/>
    <col min="1303" max="1303" width="17.88671875" style="104" customWidth="1"/>
    <col min="1304" max="1536" width="8.88671875" style="104"/>
    <col min="1537" max="1537" width="5.88671875" style="104" customWidth="1"/>
    <col min="1538" max="1538" width="32.88671875" style="104" customWidth="1"/>
    <col min="1539" max="1539" width="11.33203125" style="104" customWidth="1"/>
    <col min="1540" max="1540" width="13" style="104" customWidth="1"/>
    <col min="1541" max="1541" width="15.109375" style="104" customWidth="1"/>
    <col min="1542" max="1542" width="9.5546875" style="104" customWidth="1"/>
    <col min="1543" max="1543" width="10.88671875" style="104" customWidth="1"/>
    <col min="1544" max="1544" width="13" style="104" customWidth="1"/>
    <col min="1545" max="1545" width="6.6640625" style="104" customWidth="1"/>
    <col min="1546" max="1546" width="10.109375" style="104" customWidth="1"/>
    <col min="1547" max="1547" width="12.109375" style="104" customWidth="1"/>
    <col min="1548" max="1548" width="6.109375" style="104" customWidth="1"/>
    <col min="1549" max="1549" width="11.33203125" style="104" customWidth="1"/>
    <col min="1550" max="1550" width="12.5546875" style="104" customWidth="1"/>
    <col min="1551" max="1551" width="9.88671875" style="104" customWidth="1"/>
    <col min="1552" max="1552" width="11.44140625" style="104" customWidth="1"/>
    <col min="1553" max="1553" width="13" style="104" customWidth="1"/>
    <col min="1554" max="1554" width="10.6640625" style="104" customWidth="1"/>
    <col min="1555" max="1555" width="13.44140625" style="104" customWidth="1"/>
    <col min="1556" max="1556" width="10.6640625" style="104" customWidth="1"/>
    <col min="1557" max="1557" width="11.44140625" style="104" customWidth="1"/>
    <col min="1558" max="1558" width="13" style="104" customWidth="1"/>
    <col min="1559" max="1559" width="17.88671875" style="104" customWidth="1"/>
    <col min="1560" max="1792" width="8.88671875" style="104"/>
    <col min="1793" max="1793" width="5.88671875" style="104" customWidth="1"/>
    <col min="1794" max="1794" width="32.88671875" style="104" customWidth="1"/>
    <col min="1795" max="1795" width="11.33203125" style="104" customWidth="1"/>
    <col min="1796" max="1796" width="13" style="104" customWidth="1"/>
    <col min="1797" max="1797" width="15.109375" style="104" customWidth="1"/>
    <col min="1798" max="1798" width="9.5546875" style="104" customWidth="1"/>
    <col min="1799" max="1799" width="10.88671875" style="104" customWidth="1"/>
    <col min="1800" max="1800" width="13" style="104" customWidth="1"/>
    <col min="1801" max="1801" width="6.6640625" style="104" customWidth="1"/>
    <col min="1802" max="1802" width="10.109375" style="104" customWidth="1"/>
    <col min="1803" max="1803" width="12.109375" style="104" customWidth="1"/>
    <col min="1804" max="1804" width="6.109375" style="104" customWidth="1"/>
    <col min="1805" max="1805" width="11.33203125" style="104" customWidth="1"/>
    <col min="1806" max="1806" width="12.5546875" style="104" customWidth="1"/>
    <col min="1807" max="1807" width="9.88671875" style="104" customWidth="1"/>
    <col min="1808" max="1808" width="11.44140625" style="104" customWidth="1"/>
    <col min="1809" max="1809" width="13" style="104" customWidth="1"/>
    <col min="1810" max="1810" width="10.6640625" style="104" customWidth="1"/>
    <col min="1811" max="1811" width="13.44140625" style="104" customWidth="1"/>
    <col min="1812" max="1812" width="10.6640625" style="104" customWidth="1"/>
    <col min="1813" max="1813" width="11.44140625" style="104" customWidth="1"/>
    <col min="1814" max="1814" width="13" style="104" customWidth="1"/>
    <col min="1815" max="1815" width="17.88671875" style="104" customWidth="1"/>
    <col min="1816" max="2048" width="8.88671875" style="104"/>
    <col min="2049" max="2049" width="5.88671875" style="104" customWidth="1"/>
    <col min="2050" max="2050" width="32.88671875" style="104" customWidth="1"/>
    <col min="2051" max="2051" width="11.33203125" style="104" customWidth="1"/>
    <col min="2052" max="2052" width="13" style="104" customWidth="1"/>
    <col min="2053" max="2053" width="15.109375" style="104" customWidth="1"/>
    <col min="2054" max="2054" width="9.5546875" style="104" customWidth="1"/>
    <col min="2055" max="2055" width="10.88671875" style="104" customWidth="1"/>
    <col min="2056" max="2056" width="13" style="104" customWidth="1"/>
    <col min="2057" max="2057" width="6.6640625" style="104" customWidth="1"/>
    <col min="2058" max="2058" width="10.109375" style="104" customWidth="1"/>
    <col min="2059" max="2059" width="12.109375" style="104" customWidth="1"/>
    <col min="2060" max="2060" width="6.109375" style="104" customWidth="1"/>
    <col min="2061" max="2061" width="11.33203125" style="104" customWidth="1"/>
    <col min="2062" max="2062" width="12.5546875" style="104" customWidth="1"/>
    <col min="2063" max="2063" width="9.88671875" style="104" customWidth="1"/>
    <col min="2064" max="2064" width="11.44140625" style="104" customWidth="1"/>
    <col min="2065" max="2065" width="13" style="104" customWidth="1"/>
    <col min="2066" max="2066" width="10.6640625" style="104" customWidth="1"/>
    <col min="2067" max="2067" width="13.44140625" style="104" customWidth="1"/>
    <col min="2068" max="2068" width="10.6640625" style="104" customWidth="1"/>
    <col min="2069" max="2069" width="11.44140625" style="104" customWidth="1"/>
    <col min="2070" max="2070" width="13" style="104" customWidth="1"/>
    <col min="2071" max="2071" width="17.88671875" style="104" customWidth="1"/>
    <col min="2072" max="2304" width="8.88671875" style="104"/>
    <col min="2305" max="2305" width="5.88671875" style="104" customWidth="1"/>
    <col min="2306" max="2306" width="32.88671875" style="104" customWidth="1"/>
    <col min="2307" max="2307" width="11.33203125" style="104" customWidth="1"/>
    <col min="2308" max="2308" width="13" style="104" customWidth="1"/>
    <col min="2309" max="2309" width="15.109375" style="104" customWidth="1"/>
    <col min="2310" max="2310" width="9.5546875" style="104" customWidth="1"/>
    <col min="2311" max="2311" width="10.88671875" style="104" customWidth="1"/>
    <col min="2312" max="2312" width="13" style="104" customWidth="1"/>
    <col min="2313" max="2313" width="6.6640625" style="104" customWidth="1"/>
    <col min="2314" max="2314" width="10.109375" style="104" customWidth="1"/>
    <col min="2315" max="2315" width="12.109375" style="104" customWidth="1"/>
    <col min="2316" max="2316" width="6.109375" style="104" customWidth="1"/>
    <col min="2317" max="2317" width="11.33203125" style="104" customWidth="1"/>
    <col min="2318" max="2318" width="12.5546875" style="104" customWidth="1"/>
    <col min="2319" max="2319" width="9.88671875" style="104" customWidth="1"/>
    <col min="2320" max="2320" width="11.44140625" style="104" customWidth="1"/>
    <col min="2321" max="2321" width="13" style="104" customWidth="1"/>
    <col min="2322" max="2322" width="10.6640625" style="104" customWidth="1"/>
    <col min="2323" max="2323" width="13.44140625" style="104" customWidth="1"/>
    <col min="2324" max="2324" width="10.6640625" style="104" customWidth="1"/>
    <col min="2325" max="2325" width="11.44140625" style="104" customWidth="1"/>
    <col min="2326" max="2326" width="13" style="104" customWidth="1"/>
    <col min="2327" max="2327" width="17.88671875" style="104" customWidth="1"/>
    <col min="2328" max="2560" width="8.88671875" style="104"/>
    <col min="2561" max="2561" width="5.88671875" style="104" customWidth="1"/>
    <col min="2562" max="2562" width="32.88671875" style="104" customWidth="1"/>
    <col min="2563" max="2563" width="11.33203125" style="104" customWidth="1"/>
    <col min="2564" max="2564" width="13" style="104" customWidth="1"/>
    <col min="2565" max="2565" width="15.109375" style="104" customWidth="1"/>
    <col min="2566" max="2566" width="9.5546875" style="104" customWidth="1"/>
    <col min="2567" max="2567" width="10.88671875" style="104" customWidth="1"/>
    <col min="2568" max="2568" width="13" style="104" customWidth="1"/>
    <col min="2569" max="2569" width="6.6640625" style="104" customWidth="1"/>
    <col min="2570" max="2570" width="10.109375" style="104" customWidth="1"/>
    <col min="2571" max="2571" width="12.109375" style="104" customWidth="1"/>
    <col min="2572" max="2572" width="6.109375" style="104" customWidth="1"/>
    <col min="2573" max="2573" width="11.33203125" style="104" customWidth="1"/>
    <col min="2574" max="2574" width="12.5546875" style="104" customWidth="1"/>
    <col min="2575" max="2575" width="9.88671875" style="104" customWidth="1"/>
    <col min="2576" max="2576" width="11.44140625" style="104" customWidth="1"/>
    <col min="2577" max="2577" width="13" style="104" customWidth="1"/>
    <col min="2578" max="2578" width="10.6640625" style="104" customWidth="1"/>
    <col min="2579" max="2579" width="13.44140625" style="104" customWidth="1"/>
    <col min="2580" max="2580" width="10.6640625" style="104" customWidth="1"/>
    <col min="2581" max="2581" width="11.44140625" style="104" customWidth="1"/>
    <col min="2582" max="2582" width="13" style="104" customWidth="1"/>
    <col min="2583" max="2583" width="17.88671875" style="104" customWidth="1"/>
    <col min="2584" max="2816" width="8.88671875" style="104"/>
    <col min="2817" max="2817" width="5.88671875" style="104" customWidth="1"/>
    <col min="2818" max="2818" width="32.88671875" style="104" customWidth="1"/>
    <col min="2819" max="2819" width="11.33203125" style="104" customWidth="1"/>
    <col min="2820" max="2820" width="13" style="104" customWidth="1"/>
    <col min="2821" max="2821" width="15.109375" style="104" customWidth="1"/>
    <col min="2822" max="2822" width="9.5546875" style="104" customWidth="1"/>
    <col min="2823" max="2823" width="10.88671875" style="104" customWidth="1"/>
    <col min="2824" max="2824" width="13" style="104" customWidth="1"/>
    <col min="2825" max="2825" width="6.6640625" style="104" customWidth="1"/>
    <col min="2826" max="2826" width="10.109375" style="104" customWidth="1"/>
    <col min="2827" max="2827" width="12.109375" style="104" customWidth="1"/>
    <col min="2828" max="2828" width="6.109375" style="104" customWidth="1"/>
    <col min="2829" max="2829" width="11.33203125" style="104" customWidth="1"/>
    <col min="2830" max="2830" width="12.5546875" style="104" customWidth="1"/>
    <col min="2831" max="2831" width="9.88671875" style="104" customWidth="1"/>
    <col min="2832" max="2832" width="11.44140625" style="104" customWidth="1"/>
    <col min="2833" max="2833" width="13" style="104" customWidth="1"/>
    <col min="2834" max="2834" width="10.6640625" style="104" customWidth="1"/>
    <col min="2835" max="2835" width="13.44140625" style="104" customWidth="1"/>
    <col min="2836" max="2836" width="10.6640625" style="104" customWidth="1"/>
    <col min="2837" max="2837" width="11.44140625" style="104" customWidth="1"/>
    <col min="2838" max="2838" width="13" style="104" customWidth="1"/>
    <col min="2839" max="2839" width="17.88671875" style="104" customWidth="1"/>
    <col min="2840" max="3072" width="8.88671875" style="104"/>
    <col min="3073" max="3073" width="5.88671875" style="104" customWidth="1"/>
    <col min="3074" max="3074" width="32.88671875" style="104" customWidth="1"/>
    <col min="3075" max="3075" width="11.33203125" style="104" customWidth="1"/>
    <col min="3076" max="3076" width="13" style="104" customWidth="1"/>
    <col min="3077" max="3077" width="15.109375" style="104" customWidth="1"/>
    <col min="3078" max="3078" width="9.5546875" style="104" customWidth="1"/>
    <col min="3079" max="3079" width="10.88671875" style="104" customWidth="1"/>
    <col min="3080" max="3080" width="13" style="104" customWidth="1"/>
    <col min="3081" max="3081" width="6.6640625" style="104" customWidth="1"/>
    <col min="3082" max="3082" width="10.109375" style="104" customWidth="1"/>
    <col min="3083" max="3083" width="12.109375" style="104" customWidth="1"/>
    <col min="3084" max="3084" width="6.109375" style="104" customWidth="1"/>
    <col min="3085" max="3085" width="11.33203125" style="104" customWidth="1"/>
    <col min="3086" max="3086" width="12.5546875" style="104" customWidth="1"/>
    <col min="3087" max="3087" width="9.88671875" style="104" customWidth="1"/>
    <col min="3088" max="3088" width="11.44140625" style="104" customWidth="1"/>
    <col min="3089" max="3089" width="13" style="104" customWidth="1"/>
    <col min="3090" max="3090" width="10.6640625" style="104" customWidth="1"/>
    <col min="3091" max="3091" width="13.44140625" style="104" customWidth="1"/>
    <col min="3092" max="3092" width="10.6640625" style="104" customWidth="1"/>
    <col min="3093" max="3093" width="11.44140625" style="104" customWidth="1"/>
    <col min="3094" max="3094" width="13" style="104" customWidth="1"/>
    <col min="3095" max="3095" width="17.88671875" style="104" customWidth="1"/>
    <col min="3096" max="3328" width="8.88671875" style="104"/>
    <col min="3329" max="3329" width="5.88671875" style="104" customWidth="1"/>
    <col min="3330" max="3330" width="32.88671875" style="104" customWidth="1"/>
    <col min="3331" max="3331" width="11.33203125" style="104" customWidth="1"/>
    <col min="3332" max="3332" width="13" style="104" customWidth="1"/>
    <col min="3333" max="3333" width="15.109375" style="104" customWidth="1"/>
    <col min="3334" max="3334" width="9.5546875" style="104" customWidth="1"/>
    <col min="3335" max="3335" width="10.88671875" style="104" customWidth="1"/>
    <col min="3336" max="3336" width="13" style="104" customWidth="1"/>
    <col min="3337" max="3337" width="6.6640625" style="104" customWidth="1"/>
    <col min="3338" max="3338" width="10.109375" style="104" customWidth="1"/>
    <col min="3339" max="3339" width="12.109375" style="104" customWidth="1"/>
    <col min="3340" max="3340" width="6.109375" style="104" customWidth="1"/>
    <col min="3341" max="3341" width="11.33203125" style="104" customWidth="1"/>
    <col min="3342" max="3342" width="12.5546875" style="104" customWidth="1"/>
    <col min="3343" max="3343" width="9.88671875" style="104" customWidth="1"/>
    <col min="3344" max="3344" width="11.44140625" style="104" customWidth="1"/>
    <col min="3345" max="3345" width="13" style="104" customWidth="1"/>
    <col min="3346" max="3346" width="10.6640625" style="104" customWidth="1"/>
    <col min="3347" max="3347" width="13.44140625" style="104" customWidth="1"/>
    <col min="3348" max="3348" width="10.6640625" style="104" customWidth="1"/>
    <col min="3349" max="3349" width="11.44140625" style="104" customWidth="1"/>
    <col min="3350" max="3350" width="13" style="104" customWidth="1"/>
    <col min="3351" max="3351" width="17.88671875" style="104" customWidth="1"/>
    <col min="3352" max="3584" width="8.88671875" style="104"/>
    <col min="3585" max="3585" width="5.88671875" style="104" customWidth="1"/>
    <col min="3586" max="3586" width="32.88671875" style="104" customWidth="1"/>
    <col min="3587" max="3587" width="11.33203125" style="104" customWidth="1"/>
    <col min="3588" max="3588" width="13" style="104" customWidth="1"/>
    <col min="3589" max="3589" width="15.109375" style="104" customWidth="1"/>
    <col min="3590" max="3590" width="9.5546875" style="104" customWidth="1"/>
    <col min="3591" max="3591" width="10.88671875" style="104" customWidth="1"/>
    <col min="3592" max="3592" width="13" style="104" customWidth="1"/>
    <col min="3593" max="3593" width="6.6640625" style="104" customWidth="1"/>
    <col min="3594" max="3594" width="10.109375" style="104" customWidth="1"/>
    <col min="3595" max="3595" width="12.109375" style="104" customWidth="1"/>
    <col min="3596" max="3596" width="6.109375" style="104" customWidth="1"/>
    <col min="3597" max="3597" width="11.33203125" style="104" customWidth="1"/>
    <col min="3598" max="3598" width="12.5546875" style="104" customWidth="1"/>
    <col min="3599" max="3599" width="9.88671875" style="104" customWidth="1"/>
    <col min="3600" max="3600" width="11.44140625" style="104" customWidth="1"/>
    <col min="3601" max="3601" width="13" style="104" customWidth="1"/>
    <col min="3602" max="3602" width="10.6640625" style="104" customWidth="1"/>
    <col min="3603" max="3603" width="13.44140625" style="104" customWidth="1"/>
    <col min="3604" max="3604" width="10.6640625" style="104" customWidth="1"/>
    <col min="3605" max="3605" width="11.44140625" style="104" customWidth="1"/>
    <col min="3606" max="3606" width="13" style="104" customWidth="1"/>
    <col min="3607" max="3607" width="17.88671875" style="104" customWidth="1"/>
    <col min="3608" max="3840" width="8.88671875" style="104"/>
    <col min="3841" max="3841" width="5.88671875" style="104" customWidth="1"/>
    <col min="3842" max="3842" width="32.88671875" style="104" customWidth="1"/>
    <col min="3843" max="3843" width="11.33203125" style="104" customWidth="1"/>
    <col min="3844" max="3844" width="13" style="104" customWidth="1"/>
    <col min="3845" max="3845" width="15.109375" style="104" customWidth="1"/>
    <col min="3846" max="3846" width="9.5546875" style="104" customWidth="1"/>
    <col min="3847" max="3847" width="10.88671875" style="104" customWidth="1"/>
    <col min="3848" max="3848" width="13" style="104" customWidth="1"/>
    <col min="3849" max="3849" width="6.6640625" style="104" customWidth="1"/>
    <col min="3850" max="3850" width="10.109375" style="104" customWidth="1"/>
    <col min="3851" max="3851" width="12.109375" style="104" customWidth="1"/>
    <col min="3852" max="3852" width="6.109375" style="104" customWidth="1"/>
    <col min="3853" max="3853" width="11.33203125" style="104" customWidth="1"/>
    <col min="3854" max="3854" width="12.5546875" style="104" customWidth="1"/>
    <col min="3855" max="3855" width="9.88671875" style="104" customWidth="1"/>
    <col min="3856" max="3856" width="11.44140625" style="104" customWidth="1"/>
    <col min="3857" max="3857" width="13" style="104" customWidth="1"/>
    <col min="3858" max="3858" width="10.6640625" style="104" customWidth="1"/>
    <col min="3859" max="3859" width="13.44140625" style="104" customWidth="1"/>
    <col min="3860" max="3860" width="10.6640625" style="104" customWidth="1"/>
    <col min="3861" max="3861" width="11.44140625" style="104" customWidth="1"/>
    <col min="3862" max="3862" width="13" style="104" customWidth="1"/>
    <col min="3863" max="3863" width="17.88671875" style="104" customWidth="1"/>
    <col min="3864" max="4096" width="8.88671875" style="104"/>
    <col min="4097" max="4097" width="5.88671875" style="104" customWidth="1"/>
    <col min="4098" max="4098" width="32.88671875" style="104" customWidth="1"/>
    <col min="4099" max="4099" width="11.33203125" style="104" customWidth="1"/>
    <col min="4100" max="4100" width="13" style="104" customWidth="1"/>
    <col min="4101" max="4101" width="15.109375" style="104" customWidth="1"/>
    <col min="4102" max="4102" width="9.5546875" style="104" customWidth="1"/>
    <col min="4103" max="4103" width="10.88671875" style="104" customWidth="1"/>
    <col min="4104" max="4104" width="13" style="104" customWidth="1"/>
    <col min="4105" max="4105" width="6.6640625" style="104" customWidth="1"/>
    <col min="4106" max="4106" width="10.109375" style="104" customWidth="1"/>
    <col min="4107" max="4107" width="12.109375" style="104" customWidth="1"/>
    <col min="4108" max="4108" width="6.109375" style="104" customWidth="1"/>
    <col min="4109" max="4109" width="11.33203125" style="104" customWidth="1"/>
    <col min="4110" max="4110" width="12.5546875" style="104" customWidth="1"/>
    <col min="4111" max="4111" width="9.88671875" style="104" customWidth="1"/>
    <col min="4112" max="4112" width="11.44140625" style="104" customWidth="1"/>
    <col min="4113" max="4113" width="13" style="104" customWidth="1"/>
    <col min="4114" max="4114" width="10.6640625" style="104" customWidth="1"/>
    <col min="4115" max="4115" width="13.44140625" style="104" customWidth="1"/>
    <col min="4116" max="4116" width="10.6640625" style="104" customWidth="1"/>
    <col min="4117" max="4117" width="11.44140625" style="104" customWidth="1"/>
    <col min="4118" max="4118" width="13" style="104" customWidth="1"/>
    <col min="4119" max="4119" width="17.88671875" style="104" customWidth="1"/>
    <col min="4120" max="4352" width="8.88671875" style="104"/>
    <col min="4353" max="4353" width="5.88671875" style="104" customWidth="1"/>
    <col min="4354" max="4354" width="32.88671875" style="104" customWidth="1"/>
    <col min="4355" max="4355" width="11.33203125" style="104" customWidth="1"/>
    <col min="4356" max="4356" width="13" style="104" customWidth="1"/>
    <col min="4357" max="4357" width="15.109375" style="104" customWidth="1"/>
    <col min="4358" max="4358" width="9.5546875" style="104" customWidth="1"/>
    <col min="4359" max="4359" width="10.88671875" style="104" customWidth="1"/>
    <col min="4360" max="4360" width="13" style="104" customWidth="1"/>
    <col min="4361" max="4361" width="6.6640625" style="104" customWidth="1"/>
    <col min="4362" max="4362" width="10.109375" style="104" customWidth="1"/>
    <col min="4363" max="4363" width="12.109375" style="104" customWidth="1"/>
    <col min="4364" max="4364" width="6.109375" style="104" customWidth="1"/>
    <col min="4365" max="4365" width="11.33203125" style="104" customWidth="1"/>
    <col min="4366" max="4366" width="12.5546875" style="104" customWidth="1"/>
    <col min="4367" max="4367" width="9.88671875" style="104" customWidth="1"/>
    <col min="4368" max="4368" width="11.44140625" style="104" customWidth="1"/>
    <col min="4369" max="4369" width="13" style="104" customWidth="1"/>
    <col min="4370" max="4370" width="10.6640625" style="104" customWidth="1"/>
    <col min="4371" max="4371" width="13.44140625" style="104" customWidth="1"/>
    <col min="4372" max="4372" width="10.6640625" style="104" customWidth="1"/>
    <col min="4373" max="4373" width="11.44140625" style="104" customWidth="1"/>
    <col min="4374" max="4374" width="13" style="104" customWidth="1"/>
    <col min="4375" max="4375" width="17.88671875" style="104" customWidth="1"/>
    <col min="4376" max="4608" width="8.88671875" style="104"/>
    <col min="4609" max="4609" width="5.88671875" style="104" customWidth="1"/>
    <col min="4610" max="4610" width="32.88671875" style="104" customWidth="1"/>
    <col min="4611" max="4611" width="11.33203125" style="104" customWidth="1"/>
    <col min="4612" max="4612" width="13" style="104" customWidth="1"/>
    <col min="4613" max="4613" width="15.109375" style="104" customWidth="1"/>
    <col min="4614" max="4614" width="9.5546875" style="104" customWidth="1"/>
    <col min="4615" max="4615" width="10.88671875" style="104" customWidth="1"/>
    <col min="4616" max="4616" width="13" style="104" customWidth="1"/>
    <col min="4617" max="4617" width="6.6640625" style="104" customWidth="1"/>
    <col min="4618" max="4618" width="10.109375" style="104" customWidth="1"/>
    <col min="4619" max="4619" width="12.109375" style="104" customWidth="1"/>
    <col min="4620" max="4620" width="6.109375" style="104" customWidth="1"/>
    <col min="4621" max="4621" width="11.33203125" style="104" customWidth="1"/>
    <col min="4622" max="4622" width="12.5546875" style="104" customWidth="1"/>
    <col min="4623" max="4623" width="9.88671875" style="104" customWidth="1"/>
    <col min="4624" max="4624" width="11.44140625" style="104" customWidth="1"/>
    <col min="4625" max="4625" width="13" style="104" customWidth="1"/>
    <col min="4626" max="4626" width="10.6640625" style="104" customWidth="1"/>
    <col min="4627" max="4627" width="13.44140625" style="104" customWidth="1"/>
    <col min="4628" max="4628" width="10.6640625" style="104" customWidth="1"/>
    <col min="4629" max="4629" width="11.44140625" style="104" customWidth="1"/>
    <col min="4630" max="4630" width="13" style="104" customWidth="1"/>
    <col min="4631" max="4631" width="17.88671875" style="104" customWidth="1"/>
    <col min="4632" max="4864" width="8.88671875" style="104"/>
    <col min="4865" max="4865" width="5.88671875" style="104" customWidth="1"/>
    <col min="4866" max="4866" width="32.88671875" style="104" customWidth="1"/>
    <col min="4867" max="4867" width="11.33203125" style="104" customWidth="1"/>
    <col min="4868" max="4868" width="13" style="104" customWidth="1"/>
    <col min="4869" max="4869" width="15.109375" style="104" customWidth="1"/>
    <col min="4870" max="4870" width="9.5546875" style="104" customWidth="1"/>
    <col min="4871" max="4871" width="10.88671875" style="104" customWidth="1"/>
    <col min="4872" max="4872" width="13" style="104" customWidth="1"/>
    <col min="4873" max="4873" width="6.6640625" style="104" customWidth="1"/>
    <col min="4874" max="4874" width="10.109375" style="104" customWidth="1"/>
    <col min="4875" max="4875" width="12.109375" style="104" customWidth="1"/>
    <col min="4876" max="4876" width="6.109375" style="104" customWidth="1"/>
    <col min="4877" max="4877" width="11.33203125" style="104" customWidth="1"/>
    <col min="4878" max="4878" width="12.5546875" style="104" customWidth="1"/>
    <col min="4879" max="4879" width="9.88671875" style="104" customWidth="1"/>
    <col min="4880" max="4880" width="11.44140625" style="104" customWidth="1"/>
    <col min="4881" max="4881" width="13" style="104" customWidth="1"/>
    <col min="4882" max="4882" width="10.6640625" style="104" customWidth="1"/>
    <col min="4883" max="4883" width="13.44140625" style="104" customWidth="1"/>
    <col min="4884" max="4884" width="10.6640625" style="104" customWidth="1"/>
    <col min="4885" max="4885" width="11.44140625" style="104" customWidth="1"/>
    <col min="4886" max="4886" width="13" style="104" customWidth="1"/>
    <col min="4887" max="4887" width="17.88671875" style="104" customWidth="1"/>
    <col min="4888" max="5120" width="8.88671875" style="104"/>
    <col min="5121" max="5121" width="5.88671875" style="104" customWidth="1"/>
    <col min="5122" max="5122" width="32.88671875" style="104" customWidth="1"/>
    <col min="5123" max="5123" width="11.33203125" style="104" customWidth="1"/>
    <col min="5124" max="5124" width="13" style="104" customWidth="1"/>
    <col min="5125" max="5125" width="15.109375" style="104" customWidth="1"/>
    <col min="5126" max="5126" width="9.5546875" style="104" customWidth="1"/>
    <col min="5127" max="5127" width="10.88671875" style="104" customWidth="1"/>
    <col min="5128" max="5128" width="13" style="104" customWidth="1"/>
    <col min="5129" max="5129" width="6.6640625" style="104" customWidth="1"/>
    <col min="5130" max="5130" width="10.109375" style="104" customWidth="1"/>
    <col min="5131" max="5131" width="12.109375" style="104" customWidth="1"/>
    <col min="5132" max="5132" width="6.109375" style="104" customWidth="1"/>
    <col min="5133" max="5133" width="11.33203125" style="104" customWidth="1"/>
    <col min="5134" max="5134" width="12.5546875" style="104" customWidth="1"/>
    <col min="5135" max="5135" width="9.88671875" style="104" customWidth="1"/>
    <col min="5136" max="5136" width="11.44140625" style="104" customWidth="1"/>
    <col min="5137" max="5137" width="13" style="104" customWidth="1"/>
    <col min="5138" max="5138" width="10.6640625" style="104" customWidth="1"/>
    <col min="5139" max="5139" width="13.44140625" style="104" customWidth="1"/>
    <col min="5140" max="5140" width="10.6640625" style="104" customWidth="1"/>
    <col min="5141" max="5141" width="11.44140625" style="104" customWidth="1"/>
    <col min="5142" max="5142" width="13" style="104" customWidth="1"/>
    <col min="5143" max="5143" width="17.88671875" style="104" customWidth="1"/>
    <col min="5144" max="5376" width="8.88671875" style="104"/>
    <col min="5377" max="5377" width="5.88671875" style="104" customWidth="1"/>
    <col min="5378" max="5378" width="32.88671875" style="104" customWidth="1"/>
    <col min="5379" max="5379" width="11.33203125" style="104" customWidth="1"/>
    <col min="5380" max="5380" width="13" style="104" customWidth="1"/>
    <col min="5381" max="5381" width="15.109375" style="104" customWidth="1"/>
    <col min="5382" max="5382" width="9.5546875" style="104" customWidth="1"/>
    <col min="5383" max="5383" width="10.88671875" style="104" customWidth="1"/>
    <col min="5384" max="5384" width="13" style="104" customWidth="1"/>
    <col min="5385" max="5385" width="6.6640625" style="104" customWidth="1"/>
    <col min="5386" max="5386" width="10.109375" style="104" customWidth="1"/>
    <col min="5387" max="5387" width="12.109375" style="104" customWidth="1"/>
    <col min="5388" max="5388" width="6.109375" style="104" customWidth="1"/>
    <col min="5389" max="5389" width="11.33203125" style="104" customWidth="1"/>
    <col min="5390" max="5390" width="12.5546875" style="104" customWidth="1"/>
    <col min="5391" max="5391" width="9.88671875" style="104" customWidth="1"/>
    <col min="5392" max="5392" width="11.44140625" style="104" customWidth="1"/>
    <col min="5393" max="5393" width="13" style="104" customWidth="1"/>
    <col min="5394" max="5394" width="10.6640625" style="104" customWidth="1"/>
    <col min="5395" max="5395" width="13.44140625" style="104" customWidth="1"/>
    <col min="5396" max="5396" width="10.6640625" style="104" customWidth="1"/>
    <col min="5397" max="5397" width="11.44140625" style="104" customWidth="1"/>
    <col min="5398" max="5398" width="13" style="104" customWidth="1"/>
    <col min="5399" max="5399" width="17.88671875" style="104" customWidth="1"/>
    <col min="5400" max="5632" width="8.88671875" style="104"/>
    <col min="5633" max="5633" width="5.88671875" style="104" customWidth="1"/>
    <col min="5634" max="5634" width="32.88671875" style="104" customWidth="1"/>
    <col min="5635" max="5635" width="11.33203125" style="104" customWidth="1"/>
    <col min="5636" max="5636" width="13" style="104" customWidth="1"/>
    <col min="5637" max="5637" width="15.109375" style="104" customWidth="1"/>
    <col min="5638" max="5638" width="9.5546875" style="104" customWidth="1"/>
    <col min="5639" max="5639" width="10.88671875" style="104" customWidth="1"/>
    <col min="5640" max="5640" width="13" style="104" customWidth="1"/>
    <col min="5641" max="5641" width="6.6640625" style="104" customWidth="1"/>
    <col min="5642" max="5642" width="10.109375" style="104" customWidth="1"/>
    <col min="5643" max="5643" width="12.109375" style="104" customWidth="1"/>
    <col min="5644" max="5644" width="6.109375" style="104" customWidth="1"/>
    <col min="5645" max="5645" width="11.33203125" style="104" customWidth="1"/>
    <col min="5646" max="5646" width="12.5546875" style="104" customWidth="1"/>
    <col min="5647" max="5647" width="9.88671875" style="104" customWidth="1"/>
    <col min="5648" max="5648" width="11.44140625" style="104" customWidth="1"/>
    <col min="5649" max="5649" width="13" style="104" customWidth="1"/>
    <col min="5650" max="5650" width="10.6640625" style="104" customWidth="1"/>
    <col min="5651" max="5651" width="13.44140625" style="104" customWidth="1"/>
    <col min="5652" max="5652" width="10.6640625" style="104" customWidth="1"/>
    <col min="5653" max="5653" width="11.44140625" style="104" customWidth="1"/>
    <col min="5654" max="5654" width="13" style="104" customWidth="1"/>
    <col min="5655" max="5655" width="17.88671875" style="104" customWidth="1"/>
    <col min="5656" max="5888" width="8.88671875" style="104"/>
    <col min="5889" max="5889" width="5.88671875" style="104" customWidth="1"/>
    <col min="5890" max="5890" width="32.88671875" style="104" customWidth="1"/>
    <col min="5891" max="5891" width="11.33203125" style="104" customWidth="1"/>
    <col min="5892" max="5892" width="13" style="104" customWidth="1"/>
    <col min="5893" max="5893" width="15.109375" style="104" customWidth="1"/>
    <col min="5894" max="5894" width="9.5546875" style="104" customWidth="1"/>
    <col min="5895" max="5895" width="10.88671875" style="104" customWidth="1"/>
    <col min="5896" max="5896" width="13" style="104" customWidth="1"/>
    <col min="5897" max="5897" width="6.6640625" style="104" customWidth="1"/>
    <col min="5898" max="5898" width="10.109375" style="104" customWidth="1"/>
    <col min="5899" max="5899" width="12.109375" style="104" customWidth="1"/>
    <col min="5900" max="5900" width="6.109375" style="104" customWidth="1"/>
    <col min="5901" max="5901" width="11.33203125" style="104" customWidth="1"/>
    <col min="5902" max="5902" width="12.5546875" style="104" customWidth="1"/>
    <col min="5903" max="5903" width="9.88671875" style="104" customWidth="1"/>
    <col min="5904" max="5904" width="11.44140625" style="104" customWidth="1"/>
    <col min="5905" max="5905" width="13" style="104" customWidth="1"/>
    <col min="5906" max="5906" width="10.6640625" style="104" customWidth="1"/>
    <col min="5907" max="5907" width="13.44140625" style="104" customWidth="1"/>
    <col min="5908" max="5908" width="10.6640625" style="104" customWidth="1"/>
    <col min="5909" max="5909" width="11.44140625" style="104" customWidth="1"/>
    <col min="5910" max="5910" width="13" style="104" customWidth="1"/>
    <col min="5911" max="5911" width="17.88671875" style="104" customWidth="1"/>
    <col min="5912" max="6144" width="8.88671875" style="104"/>
    <col min="6145" max="6145" width="5.88671875" style="104" customWidth="1"/>
    <col min="6146" max="6146" width="32.88671875" style="104" customWidth="1"/>
    <col min="6147" max="6147" width="11.33203125" style="104" customWidth="1"/>
    <col min="6148" max="6148" width="13" style="104" customWidth="1"/>
    <col min="6149" max="6149" width="15.109375" style="104" customWidth="1"/>
    <col min="6150" max="6150" width="9.5546875" style="104" customWidth="1"/>
    <col min="6151" max="6151" width="10.88671875" style="104" customWidth="1"/>
    <col min="6152" max="6152" width="13" style="104" customWidth="1"/>
    <col min="6153" max="6153" width="6.6640625" style="104" customWidth="1"/>
    <col min="6154" max="6154" width="10.109375" style="104" customWidth="1"/>
    <col min="6155" max="6155" width="12.109375" style="104" customWidth="1"/>
    <col min="6156" max="6156" width="6.109375" style="104" customWidth="1"/>
    <col min="6157" max="6157" width="11.33203125" style="104" customWidth="1"/>
    <col min="6158" max="6158" width="12.5546875" style="104" customWidth="1"/>
    <col min="6159" max="6159" width="9.88671875" style="104" customWidth="1"/>
    <col min="6160" max="6160" width="11.44140625" style="104" customWidth="1"/>
    <col min="6161" max="6161" width="13" style="104" customWidth="1"/>
    <col min="6162" max="6162" width="10.6640625" style="104" customWidth="1"/>
    <col min="6163" max="6163" width="13.44140625" style="104" customWidth="1"/>
    <col min="6164" max="6164" width="10.6640625" style="104" customWidth="1"/>
    <col min="6165" max="6165" width="11.44140625" style="104" customWidth="1"/>
    <col min="6166" max="6166" width="13" style="104" customWidth="1"/>
    <col min="6167" max="6167" width="17.88671875" style="104" customWidth="1"/>
    <col min="6168" max="6400" width="8.88671875" style="104"/>
    <col min="6401" max="6401" width="5.88671875" style="104" customWidth="1"/>
    <col min="6402" max="6402" width="32.88671875" style="104" customWidth="1"/>
    <col min="6403" max="6403" width="11.33203125" style="104" customWidth="1"/>
    <col min="6404" max="6404" width="13" style="104" customWidth="1"/>
    <col min="6405" max="6405" width="15.109375" style="104" customWidth="1"/>
    <col min="6406" max="6406" width="9.5546875" style="104" customWidth="1"/>
    <col min="6407" max="6407" width="10.88671875" style="104" customWidth="1"/>
    <col min="6408" max="6408" width="13" style="104" customWidth="1"/>
    <col min="6409" max="6409" width="6.6640625" style="104" customWidth="1"/>
    <col min="6410" max="6410" width="10.109375" style="104" customWidth="1"/>
    <col min="6411" max="6411" width="12.109375" style="104" customWidth="1"/>
    <col min="6412" max="6412" width="6.109375" style="104" customWidth="1"/>
    <col min="6413" max="6413" width="11.33203125" style="104" customWidth="1"/>
    <col min="6414" max="6414" width="12.5546875" style="104" customWidth="1"/>
    <col min="6415" max="6415" width="9.88671875" style="104" customWidth="1"/>
    <col min="6416" max="6416" width="11.44140625" style="104" customWidth="1"/>
    <col min="6417" max="6417" width="13" style="104" customWidth="1"/>
    <col min="6418" max="6418" width="10.6640625" style="104" customWidth="1"/>
    <col min="6419" max="6419" width="13.44140625" style="104" customWidth="1"/>
    <col min="6420" max="6420" width="10.6640625" style="104" customWidth="1"/>
    <col min="6421" max="6421" width="11.44140625" style="104" customWidth="1"/>
    <col min="6422" max="6422" width="13" style="104" customWidth="1"/>
    <col min="6423" max="6423" width="17.88671875" style="104" customWidth="1"/>
    <col min="6424" max="6656" width="8.88671875" style="104"/>
    <col min="6657" max="6657" width="5.88671875" style="104" customWidth="1"/>
    <col min="6658" max="6658" width="32.88671875" style="104" customWidth="1"/>
    <col min="6659" max="6659" width="11.33203125" style="104" customWidth="1"/>
    <col min="6660" max="6660" width="13" style="104" customWidth="1"/>
    <col min="6661" max="6661" width="15.109375" style="104" customWidth="1"/>
    <col min="6662" max="6662" width="9.5546875" style="104" customWidth="1"/>
    <col min="6663" max="6663" width="10.88671875" style="104" customWidth="1"/>
    <col min="6664" max="6664" width="13" style="104" customWidth="1"/>
    <col min="6665" max="6665" width="6.6640625" style="104" customWidth="1"/>
    <col min="6666" max="6666" width="10.109375" style="104" customWidth="1"/>
    <col min="6667" max="6667" width="12.109375" style="104" customWidth="1"/>
    <col min="6668" max="6668" width="6.109375" style="104" customWidth="1"/>
    <col min="6669" max="6669" width="11.33203125" style="104" customWidth="1"/>
    <col min="6670" max="6670" width="12.5546875" style="104" customWidth="1"/>
    <col min="6671" max="6671" width="9.88671875" style="104" customWidth="1"/>
    <col min="6672" max="6672" width="11.44140625" style="104" customWidth="1"/>
    <col min="6673" max="6673" width="13" style="104" customWidth="1"/>
    <col min="6674" max="6674" width="10.6640625" style="104" customWidth="1"/>
    <col min="6675" max="6675" width="13.44140625" style="104" customWidth="1"/>
    <col min="6676" max="6676" width="10.6640625" style="104" customWidth="1"/>
    <col min="6677" max="6677" width="11.44140625" style="104" customWidth="1"/>
    <col min="6678" max="6678" width="13" style="104" customWidth="1"/>
    <col min="6679" max="6679" width="17.88671875" style="104" customWidth="1"/>
    <col min="6680" max="6912" width="8.88671875" style="104"/>
    <col min="6913" max="6913" width="5.88671875" style="104" customWidth="1"/>
    <col min="6914" max="6914" width="32.88671875" style="104" customWidth="1"/>
    <col min="6915" max="6915" width="11.33203125" style="104" customWidth="1"/>
    <col min="6916" max="6916" width="13" style="104" customWidth="1"/>
    <col min="6917" max="6917" width="15.109375" style="104" customWidth="1"/>
    <col min="6918" max="6918" width="9.5546875" style="104" customWidth="1"/>
    <col min="6919" max="6919" width="10.88671875" style="104" customWidth="1"/>
    <col min="6920" max="6920" width="13" style="104" customWidth="1"/>
    <col min="6921" max="6921" width="6.6640625" style="104" customWidth="1"/>
    <col min="6922" max="6922" width="10.109375" style="104" customWidth="1"/>
    <col min="6923" max="6923" width="12.109375" style="104" customWidth="1"/>
    <col min="6924" max="6924" width="6.109375" style="104" customWidth="1"/>
    <col min="6925" max="6925" width="11.33203125" style="104" customWidth="1"/>
    <col min="6926" max="6926" width="12.5546875" style="104" customWidth="1"/>
    <col min="6927" max="6927" width="9.88671875" style="104" customWidth="1"/>
    <col min="6928" max="6928" width="11.44140625" style="104" customWidth="1"/>
    <col min="6929" max="6929" width="13" style="104" customWidth="1"/>
    <col min="6930" max="6930" width="10.6640625" style="104" customWidth="1"/>
    <col min="6931" max="6931" width="13.44140625" style="104" customWidth="1"/>
    <col min="6932" max="6932" width="10.6640625" style="104" customWidth="1"/>
    <col min="6933" max="6933" width="11.44140625" style="104" customWidth="1"/>
    <col min="6934" max="6934" width="13" style="104" customWidth="1"/>
    <col min="6935" max="6935" width="17.88671875" style="104" customWidth="1"/>
    <col min="6936" max="7168" width="8.88671875" style="104"/>
    <col min="7169" max="7169" width="5.88671875" style="104" customWidth="1"/>
    <col min="7170" max="7170" width="32.88671875" style="104" customWidth="1"/>
    <col min="7171" max="7171" width="11.33203125" style="104" customWidth="1"/>
    <col min="7172" max="7172" width="13" style="104" customWidth="1"/>
    <col min="7173" max="7173" width="15.109375" style="104" customWidth="1"/>
    <col min="7174" max="7174" width="9.5546875" style="104" customWidth="1"/>
    <col min="7175" max="7175" width="10.88671875" style="104" customWidth="1"/>
    <col min="7176" max="7176" width="13" style="104" customWidth="1"/>
    <col min="7177" max="7177" width="6.6640625" style="104" customWidth="1"/>
    <col min="7178" max="7178" width="10.109375" style="104" customWidth="1"/>
    <col min="7179" max="7179" width="12.109375" style="104" customWidth="1"/>
    <col min="7180" max="7180" width="6.109375" style="104" customWidth="1"/>
    <col min="7181" max="7181" width="11.33203125" style="104" customWidth="1"/>
    <col min="7182" max="7182" width="12.5546875" style="104" customWidth="1"/>
    <col min="7183" max="7183" width="9.88671875" style="104" customWidth="1"/>
    <col min="7184" max="7184" width="11.44140625" style="104" customWidth="1"/>
    <col min="7185" max="7185" width="13" style="104" customWidth="1"/>
    <col min="7186" max="7186" width="10.6640625" style="104" customWidth="1"/>
    <col min="7187" max="7187" width="13.44140625" style="104" customWidth="1"/>
    <col min="7188" max="7188" width="10.6640625" style="104" customWidth="1"/>
    <col min="7189" max="7189" width="11.44140625" style="104" customWidth="1"/>
    <col min="7190" max="7190" width="13" style="104" customWidth="1"/>
    <col min="7191" max="7191" width="17.88671875" style="104" customWidth="1"/>
    <col min="7192" max="7424" width="8.88671875" style="104"/>
    <col min="7425" max="7425" width="5.88671875" style="104" customWidth="1"/>
    <col min="7426" max="7426" width="32.88671875" style="104" customWidth="1"/>
    <col min="7427" max="7427" width="11.33203125" style="104" customWidth="1"/>
    <col min="7428" max="7428" width="13" style="104" customWidth="1"/>
    <col min="7429" max="7429" width="15.109375" style="104" customWidth="1"/>
    <col min="7430" max="7430" width="9.5546875" style="104" customWidth="1"/>
    <col min="7431" max="7431" width="10.88671875" style="104" customWidth="1"/>
    <col min="7432" max="7432" width="13" style="104" customWidth="1"/>
    <col min="7433" max="7433" width="6.6640625" style="104" customWidth="1"/>
    <col min="7434" max="7434" width="10.109375" style="104" customWidth="1"/>
    <col min="7435" max="7435" width="12.109375" style="104" customWidth="1"/>
    <col min="7436" max="7436" width="6.109375" style="104" customWidth="1"/>
    <col min="7437" max="7437" width="11.33203125" style="104" customWidth="1"/>
    <col min="7438" max="7438" width="12.5546875" style="104" customWidth="1"/>
    <col min="7439" max="7439" width="9.88671875" style="104" customWidth="1"/>
    <col min="7440" max="7440" width="11.44140625" style="104" customWidth="1"/>
    <col min="7441" max="7441" width="13" style="104" customWidth="1"/>
    <col min="7442" max="7442" width="10.6640625" style="104" customWidth="1"/>
    <col min="7443" max="7443" width="13.44140625" style="104" customWidth="1"/>
    <col min="7444" max="7444" width="10.6640625" style="104" customWidth="1"/>
    <col min="7445" max="7445" width="11.44140625" style="104" customWidth="1"/>
    <col min="7446" max="7446" width="13" style="104" customWidth="1"/>
    <col min="7447" max="7447" width="17.88671875" style="104" customWidth="1"/>
    <col min="7448" max="7680" width="8.88671875" style="104"/>
    <col min="7681" max="7681" width="5.88671875" style="104" customWidth="1"/>
    <col min="7682" max="7682" width="32.88671875" style="104" customWidth="1"/>
    <col min="7683" max="7683" width="11.33203125" style="104" customWidth="1"/>
    <col min="7684" max="7684" width="13" style="104" customWidth="1"/>
    <col min="7685" max="7685" width="15.109375" style="104" customWidth="1"/>
    <col min="7686" max="7686" width="9.5546875" style="104" customWidth="1"/>
    <col min="7687" max="7687" width="10.88671875" style="104" customWidth="1"/>
    <col min="7688" max="7688" width="13" style="104" customWidth="1"/>
    <col min="7689" max="7689" width="6.6640625" style="104" customWidth="1"/>
    <col min="7690" max="7690" width="10.109375" style="104" customWidth="1"/>
    <col min="7691" max="7691" width="12.109375" style="104" customWidth="1"/>
    <col min="7692" max="7692" width="6.109375" style="104" customWidth="1"/>
    <col min="7693" max="7693" width="11.33203125" style="104" customWidth="1"/>
    <col min="7694" max="7694" width="12.5546875" style="104" customWidth="1"/>
    <col min="7695" max="7695" width="9.88671875" style="104" customWidth="1"/>
    <col min="7696" max="7696" width="11.44140625" style="104" customWidth="1"/>
    <col min="7697" max="7697" width="13" style="104" customWidth="1"/>
    <col min="7698" max="7698" width="10.6640625" style="104" customWidth="1"/>
    <col min="7699" max="7699" width="13.44140625" style="104" customWidth="1"/>
    <col min="7700" max="7700" width="10.6640625" style="104" customWidth="1"/>
    <col min="7701" max="7701" width="11.44140625" style="104" customWidth="1"/>
    <col min="7702" max="7702" width="13" style="104" customWidth="1"/>
    <col min="7703" max="7703" width="17.88671875" style="104" customWidth="1"/>
    <col min="7704" max="7936" width="8.88671875" style="104"/>
    <col min="7937" max="7937" width="5.88671875" style="104" customWidth="1"/>
    <col min="7938" max="7938" width="32.88671875" style="104" customWidth="1"/>
    <col min="7939" max="7939" width="11.33203125" style="104" customWidth="1"/>
    <col min="7940" max="7940" width="13" style="104" customWidth="1"/>
    <col min="7941" max="7941" width="15.109375" style="104" customWidth="1"/>
    <col min="7942" max="7942" width="9.5546875" style="104" customWidth="1"/>
    <col min="7943" max="7943" width="10.88671875" style="104" customWidth="1"/>
    <col min="7944" max="7944" width="13" style="104" customWidth="1"/>
    <col min="7945" max="7945" width="6.6640625" style="104" customWidth="1"/>
    <col min="7946" max="7946" width="10.109375" style="104" customWidth="1"/>
    <col min="7947" max="7947" width="12.109375" style="104" customWidth="1"/>
    <col min="7948" max="7948" width="6.109375" style="104" customWidth="1"/>
    <col min="7949" max="7949" width="11.33203125" style="104" customWidth="1"/>
    <col min="7950" max="7950" width="12.5546875" style="104" customWidth="1"/>
    <col min="7951" max="7951" width="9.88671875" style="104" customWidth="1"/>
    <col min="7952" max="7952" width="11.44140625" style="104" customWidth="1"/>
    <col min="7953" max="7953" width="13" style="104" customWidth="1"/>
    <col min="7954" max="7954" width="10.6640625" style="104" customWidth="1"/>
    <col min="7955" max="7955" width="13.44140625" style="104" customWidth="1"/>
    <col min="7956" max="7956" width="10.6640625" style="104" customWidth="1"/>
    <col min="7957" max="7957" width="11.44140625" style="104" customWidth="1"/>
    <col min="7958" max="7958" width="13" style="104" customWidth="1"/>
    <col min="7959" max="7959" width="17.88671875" style="104" customWidth="1"/>
    <col min="7960" max="8192" width="8.88671875" style="104"/>
    <col min="8193" max="8193" width="5.88671875" style="104" customWidth="1"/>
    <col min="8194" max="8194" width="32.88671875" style="104" customWidth="1"/>
    <col min="8195" max="8195" width="11.33203125" style="104" customWidth="1"/>
    <col min="8196" max="8196" width="13" style="104" customWidth="1"/>
    <col min="8197" max="8197" width="15.109375" style="104" customWidth="1"/>
    <col min="8198" max="8198" width="9.5546875" style="104" customWidth="1"/>
    <col min="8199" max="8199" width="10.88671875" style="104" customWidth="1"/>
    <col min="8200" max="8200" width="13" style="104" customWidth="1"/>
    <col min="8201" max="8201" width="6.6640625" style="104" customWidth="1"/>
    <col min="8202" max="8202" width="10.109375" style="104" customWidth="1"/>
    <col min="8203" max="8203" width="12.109375" style="104" customWidth="1"/>
    <col min="8204" max="8204" width="6.109375" style="104" customWidth="1"/>
    <col min="8205" max="8205" width="11.33203125" style="104" customWidth="1"/>
    <col min="8206" max="8206" width="12.5546875" style="104" customWidth="1"/>
    <col min="8207" max="8207" width="9.88671875" style="104" customWidth="1"/>
    <col min="8208" max="8208" width="11.44140625" style="104" customWidth="1"/>
    <col min="8209" max="8209" width="13" style="104" customWidth="1"/>
    <col min="8210" max="8210" width="10.6640625" style="104" customWidth="1"/>
    <col min="8211" max="8211" width="13.44140625" style="104" customWidth="1"/>
    <col min="8212" max="8212" width="10.6640625" style="104" customWidth="1"/>
    <col min="8213" max="8213" width="11.44140625" style="104" customWidth="1"/>
    <col min="8214" max="8214" width="13" style="104" customWidth="1"/>
    <col min="8215" max="8215" width="17.88671875" style="104" customWidth="1"/>
    <col min="8216" max="8448" width="8.88671875" style="104"/>
    <col min="8449" max="8449" width="5.88671875" style="104" customWidth="1"/>
    <col min="8450" max="8450" width="32.88671875" style="104" customWidth="1"/>
    <col min="8451" max="8451" width="11.33203125" style="104" customWidth="1"/>
    <col min="8452" max="8452" width="13" style="104" customWidth="1"/>
    <col min="8453" max="8453" width="15.109375" style="104" customWidth="1"/>
    <col min="8454" max="8454" width="9.5546875" style="104" customWidth="1"/>
    <col min="8455" max="8455" width="10.88671875" style="104" customWidth="1"/>
    <col min="8456" max="8456" width="13" style="104" customWidth="1"/>
    <col min="8457" max="8457" width="6.6640625" style="104" customWidth="1"/>
    <col min="8458" max="8458" width="10.109375" style="104" customWidth="1"/>
    <col min="8459" max="8459" width="12.109375" style="104" customWidth="1"/>
    <col min="8460" max="8460" width="6.109375" style="104" customWidth="1"/>
    <col min="8461" max="8461" width="11.33203125" style="104" customWidth="1"/>
    <col min="8462" max="8462" width="12.5546875" style="104" customWidth="1"/>
    <col min="8463" max="8463" width="9.88671875" style="104" customWidth="1"/>
    <col min="8464" max="8464" width="11.44140625" style="104" customWidth="1"/>
    <col min="8465" max="8465" width="13" style="104" customWidth="1"/>
    <col min="8466" max="8466" width="10.6640625" style="104" customWidth="1"/>
    <col min="8467" max="8467" width="13.44140625" style="104" customWidth="1"/>
    <col min="8468" max="8468" width="10.6640625" style="104" customWidth="1"/>
    <col min="8469" max="8469" width="11.44140625" style="104" customWidth="1"/>
    <col min="8470" max="8470" width="13" style="104" customWidth="1"/>
    <col min="8471" max="8471" width="17.88671875" style="104" customWidth="1"/>
    <col min="8472" max="8704" width="8.88671875" style="104"/>
    <col min="8705" max="8705" width="5.88671875" style="104" customWidth="1"/>
    <col min="8706" max="8706" width="32.88671875" style="104" customWidth="1"/>
    <col min="8707" max="8707" width="11.33203125" style="104" customWidth="1"/>
    <col min="8708" max="8708" width="13" style="104" customWidth="1"/>
    <col min="8709" max="8709" width="15.109375" style="104" customWidth="1"/>
    <col min="8710" max="8710" width="9.5546875" style="104" customWidth="1"/>
    <col min="8711" max="8711" width="10.88671875" style="104" customWidth="1"/>
    <col min="8712" max="8712" width="13" style="104" customWidth="1"/>
    <col min="8713" max="8713" width="6.6640625" style="104" customWidth="1"/>
    <col min="8714" max="8714" width="10.109375" style="104" customWidth="1"/>
    <col min="8715" max="8715" width="12.109375" style="104" customWidth="1"/>
    <col min="8716" max="8716" width="6.109375" style="104" customWidth="1"/>
    <col min="8717" max="8717" width="11.33203125" style="104" customWidth="1"/>
    <col min="8718" max="8718" width="12.5546875" style="104" customWidth="1"/>
    <col min="8719" max="8719" width="9.88671875" style="104" customWidth="1"/>
    <col min="8720" max="8720" width="11.44140625" style="104" customWidth="1"/>
    <col min="8721" max="8721" width="13" style="104" customWidth="1"/>
    <col min="8722" max="8722" width="10.6640625" style="104" customWidth="1"/>
    <col min="8723" max="8723" width="13.44140625" style="104" customWidth="1"/>
    <col min="8724" max="8724" width="10.6640625" style="104" customWidth="1"/>
    <col min="8725" max="8725" width="11.44140625" style="104" customWidth="1"/>
    <col min="8726" max="8726" width="13" style="104" customWidth="1"/>
    <col min="8727" max="8727" width="17.88671875" style="104" customWidth="1"/>
    <col min="8728" max="8960" width="8.88671875" style="104"/>
    <col min="8961" max="8961" width="5.88671875" style="104" customWidth="1"/>
    <col min="8962" max="8962" width="32.88671875" style="104" customWidth="1"/>
    <col min="8963" max="8963" width="11.33203125" style="104" customWidth="1"/>
    <col min="8964" max="8964" width="13" style="104" customWidth="1"/>
    <col min="8965" max="8965" width="15.109375" style="104" customWidth="1"/>
    <col min="8966" max="8966" width="9.5546875" style="104" customWidth="1"/>
    <col min="8967" max="8967" width="10.88671875" style="104" customWidth="1"/>
    <col min="8968" max="8968" width="13" style="104" customWidth="1"/>
    <col min="8969" max="8969" width="6.6640625" style="104" customWidth="1"/>
    <col min="8970" max="8970" width="10.109375" style="104" customWidth="1"/>
    <col min="8971" max="8971" width="12.109375" style="104" customWidth="1"/>
    <col min="8972" max="8972" width="6.109375" style="104" customWidth="1"/>
    <col min="8973" max="8973" width="11.33203125" style="104" customWidth="1"/>
    <col min="8974" max="8974" width="12.5546875" style="104" customWidth="1"/>
    <col min="8975" max="8975" width="9.88671875" style="104" customWidth="1"/>
    <col min="8976" max="8976" width="11.44140625" style="104" customWidth="1"/>
    <col min="8977" max="8977" width="13" style="104" customWidth="1"/>
    <col min="8978" max="8978" width="10.6640625" style="104" customWidth="1"/>
    <col min="8979" max="8979" width="13.44140625" style="104" customWidth="1"/>
    <col min="8980" max="8980" width="10.6640625" style="104" customWidth="1"/>
    <col min="8981" max="8981" width="11.44140625" style="104" customWidth="1"/>
    <col min="8982" max="8982" width="13" style="104" customWidth="1"/>
    <col min="8983" max="8983" width="17.88671875" style="104" customWidth="1"/>
    <col min="8984" max="9216" width="8.88671875" style="104"/>
    <col min="9217" max="9217" width="5.88671875" style="104" customWidth="1"/>
    <col min="9218" max="9218" width="32.88671875" style="104" customWidth="1"/>
    <col min="9219" max="9219" width="11.33203125" style="104" customWidth="1"/>
    <col min="9220" max="9220" width="13" style="104" customWidth="1"/>
    <col min="9221" max="9221" width="15.109375" style="104" customWidth="1"/>
    <col min="9222" max="9222" width="9.5546875" style="104" customWidth="1"/>
    <col min="9223" max="9223" width="10.88671875" style="104" customWidth="1"/>
    <col min="9224" max="9224" width="13" style="104" customWidth="1"/>
    <col min="9225" max="9225" width="6.6640625" style="104" customWidth="1"/>
    <col min="9226" max="9226" width="10.109375" style="104" customWidth="1"/>
    <col min="9227" max="9227" width="12.109375" style="104" customWidth="1"/>
    <col min="9228" max="9228" width="6.109375" style="104" customWidth="1"/>
    <col min="9229" max="9229" width="11.33203125" style="104" customWidth="1"/>
    <col min="9230" max="9230" width="12.5546875" style="104" customWidth="1"/>
    <col min="9231" max="9231" width="9.88671875" style="104" customWidth="1"/>
    <col min="9232" max="9232" width="11.44140625" style="104" customWidth="1"/>
    <col min="9233" max="9233" width="13" style="104" customWidth="1"/>
    <col min="9234" max="9234" width="10.6640625" style="104" customWidth="1"/>
    <col min="9235" max="9235" width="13.44140625" style="104" customWidth="1"/>
    <col min="9236" max="9236" width="10.6640625" style="104" customWidth="1"/>
    <col min="9237" max="9237" width="11.44140625" style="104" customWidth="1"/>
    <col min="9238" max="9238" width="13" style="104" customWidth="1"/>
    <col min="9239" max="9239" width="17.88671875" style="104" customWidth="1"/>
    <col min="9240" max="9472" width="8.88671875" style="104"/>
    <col min="9473" max="9473" width="5.88671875" style="104" customWidth="1"/>
    <col min="9474" max="9474" width="32.88671875" style="104" customWidth="1"/>
    <col min="9475" max="9475" width="11.33203125" style="104" customWidth="1"/>
    <col min="9476" max="9476" width="13" style="104" customWidth="1"/>
    <col min="9477" max="9477" width="15.109375" style="104" customWidth="1"/>
    <col min="9478" max="9478" width="9.5546875" style="104" customWidth="1"/>
    <col min="9479" max="9479" width="10.88671875" style="104" customWidth="1"/>
    <col min="9480" max="9480" width="13" style="104" customWidth="1"/>
    <col min="9481" max="9481" width="6.6640625" style="104" customWidth="1"/>
    <col min="9482" max="9482" width="10.109375" style="104" customWidth="1"/>
    <col min="9483" max="9483" width="12.109375" style="104" customWidth="1"/>
    <col min="9484" max="9484" width="6.109375" style="104" customWidth="1"/>
    <col min="9485" max="9485" width="11.33203125" style="104" customWidth="1"/>
    <col min="9486" max="9486" width="12.5546875" style="104" customWidth="1"/>
    <col min="9487" max="9487" width="9.88671875" style="104" customWidth="1"/>
    <col min="9488" max="9488" width="11.44140625" style="104" customWidth="1"/>
    <col min="9489" max="9489" width="13" style="104" customWidth="1"/>
    <col min="9490" max="9490" width="10.6640625" style="104" customWidth="1"/>
    <col min="9491" max="9491" width="13.44140625" style="104" customWidth="1"/>
    <col min="9492" max="9492" width="10.6640625" style="104" customWidth="1"/>
    <col min="9493" max="9493" width="11.44140625" style="104" customWidth="1"/>
    <col min="9494" max="9494" width="13" style="104" customWidth="1"/>
    <col min="9495" max="9495" width="17.88671875" style="104" customWidth="1"/>
    <col min="9496" max="9728" width="8.88671875" style="104"/>
    <col min="9729" max="9729" width="5.88671875" style="104" customWidth="1"/>
    <col min="9730" max="9730" width="32.88671875" style="104" customWidth="1"/>
    <col min="9731" max="9731" width="11.33203125" style="104" customWidth="1"/>
    <col min="9732" max="9732" width="13" style="104" customWidth="1"/>
    <col min="9733" max="9733" width="15.109375" style="104" customWidth="1"/>
    <col min="9734" max="9734" width="9.5546875" style="104" customWidth="1"/>
    <col min="9735" max="9735" width="10.88671875" style="104" customWidth="1"/>
    <col min="9736" max="9736" width="13" style="104" customWidth="1"/>
    <col min="9737" max="9737" width="6.6640625" style="104" customWidth="1"/>
    <col min="9738" max="9738" width="10.109375" style="104" customWidth="1"/>
    <col min="9739" max="9739" width="12.109375" style="104" customWidth="1"/>
    <col min="9740" max="9740" width="6.109375" style="104" customWidth="1"/>
    <col min="9741" max="9741" width="11.33203125" style="104" customWidth="1"/>
    <col min="9742" max="9742" width="12.5546875" style="104" customWidth="1"/>
    <col min="9743" max="9743" width="9.88671875" style="104" customWidth="1"/>
    <col min="9744" max="9744" width="11.44140625" style="104" customWidth="1"/>
    <col min="9745" max="9745" width="13" style="104" customWidth="1"/>
    <col min="9746" max="9746" width="10.6640625" style="104" customWidth="1"/>
    <col min="9747" max="9747" width="13.44140625" style="104" customWidth="1"/>
    <col min="9748" max="9748" width="10.6640625" style="104" customWidth="1"/>
    <col min="9749" max="9749" width="11.44140625" style="104" customWidth="1"/>
    <col min="9750" max="9750" width="13" style="104" customWidth="1"/>
    <col min="9751" max="9751" width="17.88671875" style="104" customWidth="1"/>
    <col min="9752" max="9984" width="8.88671875" style="104"/>
    <col min="9985" max="9985" width="5.88671875" style="104" customWidth="1"/>
    <col min="9986" max="9986" width="32.88671875" style="104" customWidth="1"/>
    <col min="9987" max="9987" width="11.33203125" style="104" customWidth="1"/>
    <col min="9988" max="9988" width="13" style="104" customWidth="1"/>
    <col min="9989" max="9989" width="15.109375" style="104" customWidth="1"/>
    <col min="9990" max="9990" width="9.5546875" style="104" customWidth="1"/>
    <col min="9991" max="9991" width="10.88671875" style="104" customWidth="1"/>
    <col min="9992" max="9992" width="13" style="104" customWidth="1"/>
    <col min="9993" max="9993" width="6.6640625" style="104" customWidth="1"/>
    <col min="9994" max="9994" width="10.109375" style="104" customWidth="1"/>
    <col min="9995" max="9995" width="12.109375" style="104" customWidth="1"/>
    <col min="9996" max="9996" width="6.109375" style="104" customWidth="1"/>
    <col min="9997" max="9997" width="11.33203125" style="104" customWidth="1"/>
    <col min="9998" max="9998" width="12.5546875" style="104" customWidth="1"/>
    <col min="9999" max="9999" width="9.88671875" style="104" customWidth="1"/>
    <col min="10000" max="10000" width="11.44140625" style="104" customWidth="1"/>
    <col min="10001" max="10001" width="13" style="104" customWidth="1"/>
    <col min="10002" max="10002" width="10.6640625" style="104" customWidth="1"/>
    <col min="10003" max="10003" width="13.44140625" style="104" customWidth="1"/>
    <col min="10004" max="10004" width="10.6640625" style="104" customWidth="1"/>
    <col min="10005" max="10005" width="11.44140625" style="104" customWidth="1"/>
    <col min="10006" max="10006" width="13" style="104" customWidth="1"/>
    <col min="10007" max="10007" width="17.88671875" style="104" customWidth="1"/>
    <col min="10008" max="10240" width="8.88671875" style="104"/>
    <col min="10241" max="10241" width="5.88671875" style="104" customWidth="1"/>
    <col min="10242" max="10242" width="32.88671875" style="104" customWidth="1"/>
    <col min="10243" max="10243" width="11.33203125" style="104" customWidth="1"/>
    <col min="10244" max="10244" width="13" style="104" customWidth="1"/>
    <col min="10245" max="10245" width="15.109375" style="104" customWidth="1"/>
    <col min="10246" max="10246" width="9.5546875" style="104" customWidth="1"/>
    <col min="10247" max="10247" width="10.88671875" style="104" customWidth="1"/>
    <col min="10248" max="10248" width="13" style="104" customWidth="1"/>
    <col min="10249" max="10249" width="6.6640625" style="104" customWidth="1"/>
    <col min="10250" max="10250" width="10.109375" style="104" customWidth="1"/>
    <col min="10251" max="10251" width="12.109375" style="104" customWidth="1"/>
    <col min="10252" max="10252" width="6.109375" style="104" customWidth="1"/>
    <col min="10253" max="10253" width="11.33203125" style="104" customWidth="1"/>
    <col min="10254" max="10254" width="12.5546875" style="104" customWidth="1"/>
    <col min="10255" max="10255" width="9.88671875" style="104" customWidth="1"/>
    <col min="10256" max="10256" width="11.44140625" style="104" customWidth="1"/>
    <col min="10257" max="10257" width="13" style="104" customWidth="1"/>
    <col min="10258" max="10258" width="10.6640625" style="104" customWidth="1"/>
    <col min="10259" max="10259" width="13.44140625" style="104" customWidth="1"/>
    <col min="10260" max="10260" width="10.6640625" style="104" customWidth="1"/>
    <col min="10261" max="10261" width="11.44140625" style="104" customWidth="1"/>
    <col min="10262" max="10262" width="13" style="104" customWidth="1"/>
    <col min="10263" max="10263" width="17.88671875" style="104" customWidth="1"/>
    <col min="10264" max="10496" width="8.88671875" style="104"/>
    <col min="10497" max="10497" width="5.88671875" style="104" customWidth="1"/>
    <col min="10498" max="10498" width="32.88671875" style="104" customWidth="1"/>
    <col min="10499" max="10499" width="11.33203125" style="104" customWidth="1"/>
    <col min="10500" max="10500" width="13" style="104" customWidth="1"/>
    <col min="10501" max="10501" width="15.109375" style="104" customWidth="1"/>
    <col min="10502" max="10502" width="9.5546875" style="104" customWidth="1"/>
    <col min="10503" max="10503" width="10.88671875" style="104" customWidth="1"/>
    <col min="10504" max="10504" width="13" style="104" customWidth="1"/>
    <col min="10505" max="10505" width="6.6640625" style="104" customWidth="1"/>
    <col min="10506" max="10506" width="10.109375" style="104" customWidth="1"/>
    <col min="10507" max="10507" width="12.109375" style="104" customWidth="1"/>
    <col min="10508" max="10508" width="6.109375" style="104" customWidth="1"/>
    <col min="10509" max="10509" width="11.33203125" style="104" customWidth="1"/>
    <col min="10510" max="10510" width="12.5546875" style="104" customWidth="1"/>
    <col min="10511" max="10511" width="9.88671875" style="104" customWidth="1"/>
    <col min="10512" max="10512" width="11.44140625" style="104" customWidth="1"/>
    <col min="10513" max="10513" width="13" style="104" customWidth="1"/>
    <col min="10514" max="10514" width="10.6640625" style="104" customWidth="1"/>
    <col min="10515" max="10515" width="13.44140625" style="104" customWidth="1"/>
    <col min="10516" max="10516" width="10.6640625" style="104" customWidth="1"/>
    <col min="10517" max="10517" width="11.44140625" style="104" customWidth="1"/>
    <col min="10518" max="10518" width="13" style="104" customWidth="1"/>
    <col min="10519" max="10519" width="17.88671875" style="104" customWidth="1"/>
    <col min="10520" max="10752" width="8.88671875" style="104"/>
    <col min="10753" max="10753" width="5.88671875" style="104" customWidth="1"/>
    <col min="10754" max="10754" width="32.88671875" style="104" customWidth="1"/>
    <col min="10755" max="10755" width="11.33203125" style="104" customWidth="1"/>
    <col min="10756" max="10756" width="13" style="104" customWidth="1"/>
    <col min="10757" max="10757" width="15.109375" style="104" customWidth="1"/>
    <col min="10758" max="10758" width="9.5546875" style="104" customWidth="1"/>
    <col min="10759" max="10759" width="10.88671875" style="104" customWidth="1"/>
    <col min="10760" max="10760" width="13" style="104" customWidth="1"/>
    <col min="10761" max="10761" width="6.6640625" style="104" customWidth="1"/>
    <col min="10762" max="10762" width="10.109375" style="104" customWidth="1"/>
    <col min="10763" max="10763" width="12.109375" style="104" customWidth="1"/>
    <col min="10764" max="10764" width="6.109375" style="104" customWidth="1"/>
    <col min="10765" max="10765" width="11.33203125" style="104" customWidth="1"/>
    <col min="10766" max="10766" width="12.5546875" style="104" customWidth="1"/>
    <col min="10767" max="10767" width="9.88671875" style="104" customWidth="1"/>
    <col min="10768" max="10768" width="11.44140625" style="104" customWidth="1"/>
    <col min="10769" max="10769" width="13" style="104" customWidth="1"/>
    <col min="10770" max="10770" width="10.6640625" style="104" customWidth="1"/>
    <col min="10771" max="10771" width="13.44140625" style="104" customWidth="1"/>
    <col min="10772" max="10772" width="10.6640625" style="104" customWidth="1"/>
    <col min="10773" max="10773" width="11.44140625" style="104" customWidth="1"/>
    <col min="10774" max="10774" width="13" style="104" customWidth="1"/>
    <col min="10775" max="10775" width="17.88671875" style="104" customWidth="1"/>
    <col min="10776" max="11008" width="8.88671875" style="104"/>
    <col min="11009" max="11009" width="5.88671875" style="104" customWidth="1"/>
    <col min="11010" max="11010" width="32.88671875" style="104" customWidth="1"/>
    <col min="11011" max="11011" width="11.33203125" style="104" customWidth="1"/>
    <col min="11012" max="11012" width="13" style="104" customWidth="1"/>
    <col min="11013" max="11013" width="15.109375" style="104" customWidth="1"/>
    <col min="11014" max="11014" width="9.5546875" style="104" customWidth="1"/>
    <col min="11015" max="11015" width="10.88671875" style="104" customWidth="1"/>
    <col min="11016" max="11016" width="13" style="104" customWidth="1"/>
    <col min="11017" max="11017" width="6.6640625" style="104" customWidth="1"/>
    <col min="11018" max="11018" width="10.109375" style="104" customWidth="1"/>
    <col min="11019" max="11019" width="12.109375" style="104" customWidth="1"/>
    <col min="11020" max="11020" width="6.109375" style="104" customWidth="1"/>
    <col min="11021" max="11021" width="11.33203125" style="104" customWidth="1"/>
    <col min="11022" max="11022" width="12.5546875" style="104" customWidth="1"/>
    <col min="11023" max="11023" width="9.88671875" style="104" customWidth="1"/>
    <col min="11024" max="11024" width="11.44140625" style="104" customWidth="1"/>
    <col min="11025" max="11025" width="13" style="104" customWidth="1"/>
    <col min="11026" max="11026" width="10.6640625" style="104" customWidth="1"/>
    <col min="11027" max="11027" width="13.44140625" style="104" customWidth="1"/>
    <col min="11028" max="11028" width="10.6640625" style="104" customWidth="1"/>
    <col min="11029" max="11029" width="11.44140625" style="104" customWidth="1"/>
    <col min="11030" max="11030" width="13" style="104" customWidth="1"/>
    <col min="11031" max="11031" width="17.88671875" style="104" customWidth="1"/>
    <col min="11032" max="11264" width="8.88671875" style="104"/>
    <col min="11265" max="11265" width="5.88671875" style="104" customWidth="1"/>
    <col min="11266" max="11266" width="32.88671875" style="104" customWidth="1"/>
    <col min="11267" max="11267" width="11.33203125" style="104" customWidth="1"/>
    <col min="11268" max="11268" width="13" style="104" customWidth="1"/>
    <col min="11269" max="11269" width="15.109375" style="104" customWidth="1"/>
    <col min="11270" max="11270" width="9.5546875" style="104" customWidth="1"/>
    <col min="11271" max="11271" width="10.88671875" style="104" customWidth="1"/>
    <col min="11272" max="11272" width="13" style="104" customWidth="1"/>
    <col min="11273" max="11273" width="6.6640625" style="104" customWidth="1"/>
    <col min="11274" max="11274" width="10.109375" style="104" customWidth="1"/>
    <col min="11275" max="11275" width="12.109375" style="104" customWidth="1"/>
    <col min="11276" max="11276" width="6.109375" style="104" customWidth="1"/>
    <col min="11277" max="11277" width="11.33203125" style="104" customWidth="1"/>
    <col min="11278" max="11278" width="12.5546875" style="104" customWidth="1"/>
    <col min="11279" max="11279" width="9.88671875" style="104" customWidth="1"/>
    <col min="11280" max="11280" width="11.44140625" style="104" customWidth="1"/>
    <col min="11281" max="11281" width="13" style="104" customWidth="1"/>
    <col min="11282" max="11282" width="10.6640625" style="104" customWidth="1"/>
    <col min="11283" max="11283" width="13.44140625" style="104" customWidth="1"/>
    <col min="11284" max="11284" width="10.6640625" style="104" customWidth="1"/>
    <col min="11285" max="11285" width="11.44140625" style="104" customWidth="1"/>
    <col min="11286" max="11286" width="13" style="104" customWidth="1"/>
    <col min="11287" max="11287" width="17.88671875" style="104" customWidth="1"/>
    <col min="11288" max="11520" width="8.88671875" style="104"/>
    <col min="11521" max="11521" width="5.88671875" style="104" customWidth="1"/>
    <col min="11522" max="11522" width="32.88671875" style="104" customWidth="1"/>
    <col min="11523" max="11523" width="11.33203125" style="104" customWidth="1"/>
    <col min="11524" max="11524" width="13" style="104" customWidth="1"/>
    <col min="11525" max="11525" width="15.109375" style="104" customWidth="1"/>
    <col min="11526" max="11526" width="9.5546875" style="104" customWidth="1"/>
    <col min="11527" max="11527" width="10.88671875" style="104" customWidth="1"/>
    <col min="11528" max="11528" width="13" style="104" customWidth="1"/>
    <col min="11529" max="11529" width="6.6640625" style="104" customWidth="1"/>
    <col min="11530" max="11530" width="10.109375" style="104" customWidth="1"/>
    <col min="11531" max="11531" width="12.109375" style="104" customWidth="1"/>
    <col min="11532" max="11532" width="6.109375" style="104" customWidth="1"/>
    <col min="11533" max="11533" width="11.33203125" style="104" customWidth="1"/>
    <col min="11534" max="11534" width="12.5546875" style="104" customWidth="1"/>
    <col min="11535" max="11535" width="9.88671875" style="104" customWidth="1"/>
    <col min="11536" max="11536" width="11.44140625" style="104" customWidth="1"/>
    <col min="11537" max="11537" width="13" style="104" customWidth="1"/>
    <col min="11538" max="11538" width="10.6640625" style="104" customWidth="1"/>
    <col min="11539" max="11539" width="13.44140625" style="104" customWidth="1"/>
    <col min="11540" max="11540" width="10.6640625" style="104" customWidth="1"/>
    <col min="11541" max="11541" width="11.44140625" style="104" customWidth="1"/>
    <col min="11542" max="11542" width="13" style="104" customWidth="1"/>
    <col min="11543" max="11543" width="17.88671875" style="104" customWidth="1"/>
    <col min="11544" max="11776" width="8.88671875" style="104"/>
    <col min="11777" max="11777" width="5.88671875" style="104" customWidth="1"/>
    <col min="11778" max="11778" width="32.88671875" style="104" customWidth="1"/>
    <col min="11779" max="11779" width="11.33203125" style="104" customWidth="1"/>
    <col min="11780" max="11780" width="13" style="104" customWidth="1"/>
    <col min="11781" max="11781" width="15.109375" style="104" customWidth="1"/>
    <col min="11782" max="11782" width="9.5546875" style="104" customWidth="1"/>
    <col min="11783" max="11783" width="10.88671875" style="104" customWidth="1"/>
    <col min="11784" max="11784" width="13" style="104" customWidth="1"/>
    <col min="11785" max="11785" width="6.6640625" style="104" customWidth="1"/>
    <col min="11786" max="11786" width="10.109375" style="104" customWidth="1"/>
    <col min="11787" max="11787" width="12.109375" style="104" customWidth="1"/>
    <col min="11788" max="11788" width="6.109375" style="104" customWidth="1"/>
    <col min="11789" max="11789" width="11.33203125" style="104" customWidth="1"/>
    <col min="11790" max="11790" width="12.5546875" style="104" customWidth="1"/>
    <col min="11791" max="11791" width="9.88671875" style="104" customWidth="1"/>
    <col min="11792" max="11792" width="11.44140625" style="104" customWidth="1"/>
    <col min="11793" max="11793" width="13" style="104" customWidth="1"/>
    <col min="11794" max="11794" width="10.6640625" style="104" customWidth="1"/>
    <col min="11795" max="11795" width="13.44140625" style="104" customWidth="1"/>
    <col min="11796" max="11796" width="10.6640625" style="104" customWidth="1"/>
    <col min="11797" max="11797" width="11.44140625" style="104" customWidth="1"/>
    <col min="11798" max="11798" width="13" style="104" customWidth="1"/>
    <col min="11799" max="11799" width="17.88671875" style="104" customWidth="1"/>
    <col min="11800" max="12032" width="8.88671875" style="104"/>
    <col min="12033" max="12033" width="5.88671875" style="104" customWidth="1"/>
    <col min="12034" max="12034" width="32.88671875" style="104" customWidth="1"/>
    <col min="12035" max="12035" width="11.33203125" style="104" customWidth="1"/>
    <col min="12036" max="12036" width="13" style="104" customWidth="1"/>
    <col min="12037" max="12037" width="15.109375" style="104" customWidth="1"/>
    <col min="12038" max="12038" width="9.5546875" style="104" customWidth="1"/>
    <col min="12039" max="12039" width="10.88671875" style="104" customWidth="1"/>
    <col min="12040" max="12040" width="13" style="104" customWidth="1"/>
    <col min="12041" max="12041" width="6.6640625" style="104" customWidth="1"/>
    <col min="12042" max="12042" width="10.109375" style="104" customWidth="1"/>
    <col min="12043" max="12043" width="12.109375" style="104" customWidth="1"/>
    <col min="12044" max="12044" width="6.109375" style="104" customWidth="1"/>
    <col min="12045" max="12045" width="11.33203125" style="104" customWidth="1"/>
    <col min="12046" max="12046" width="12.5546875" style="104" customWidth="1"/>
    <col min="12047" max="12047" width="9.88671875" style="104" customWidth="1"/>
    <col min="12048" max="12048" width="11.44140625" style="104" customWidth="1"/>
    <col min="12049" max="12049" width="13" style="104" customWidth="1"/>
    <col min="12050" max="12050" width="10.6640625" style="104" customWidth="1"/>
    <col min="12051" max="12051" width="13.44140625" style="104" customWidth="1"/>
    <col min="12052" max="12052" width="10.6640625" style="104" customWidth="1"/>
    <col min="12053" max="12053" width="11.44140625" style="104" customWidth="1"/>
    <col min="12054" max="12054" width="13" style="104" customWidth="1"/>
    <col min="12055" max="12055" width="17.88671875" style="104" customWidth="1"/>
    <col min="12056" max="12288" width="8.88671875" style="104"/>
    <col min="12289" max="12289" width="5.88671875" style="104" customWidth="1"/>
    <col min="12290" max="12290" width="32.88671875" style="104" customWidth="1"/>
    <col min="12291" max="12291" width="11.33203125" style="104" customWidth="1"/>
    <col min="12292" max="12292" width="13" style="104" customWidth="1"/>
    <col min="12293" max="12293" width="15.109375" style="104" customWidth="1"/>
    <col min="12294" max="12294" width="9.5546875" style="104" customWidth="1"/>
    <col min="12295" max="12295" width="10.88671875" style="104" customWidth="1"/>
    <col min="12296" max="12296" width="13" style="104" customWidth="1"/>
    <col min="12297" max="12297" width="6.6640625" style="104" customWidth="1"/>
    <col min="12298" max="12298" width="10.109375" style="104" customWidth="1"/>
    <col min="12299" max="12299" width="12.109375" style="104" customWidth="1"/>
    <col min="12300" max="12300" width="6.109375" style="104" customWidth="1"/>
    <col min="12301" max="12301" width="11.33203125" style="104" customWidth="1"/>
    <col min="12302" max="12302" width="12.5546875" style="104" customWidth="1"/>
    <col min="12303" max="12303" width="9.88671875" style="104" customWidth="1"/>
    <col min="12304" max="12304" width="11.44140625" style="104" customWidth="1"/>
    <col min="12305" max="12305" width="13" style="104" customWidth="1"/>
    <col min="12306" max="12306" width="10.6640625" style="104" customWidth="1"/>
    <col min="12307" max="12307" width="13.44140625" style="104" customWidth="1"/>
    <col min="12308" max="12308" width="10.6640625" style="104" customWidth="1"/>
    <col min="12309" max="12309" width="11.44140625" style="104" customWidth="1"/>
    <col min="12310" max="12310" width="13" style="104" customWidth="1"/>
    <col min="12311" max="12311" width="17.88671875" style="104" customWidth="1"/>
    <col min="12312" max="12544" width="8.88671875" style="104"/>
    <col min="12545" max="12545" width="5.88671875" style="104" customWidth="1"/>
    <col min="12546" max="12546" width="32.88671875" style="104" customWidth="1"/>
    <col min="12547" max="12547" width="11.33203125" style="104" customWidth="1"/>
    <col min="12548" max="12548" width="13" style="104" customWidth="1"/>
    <col min="12549" max="12549" width="15.109375" style="104" customWidth="1"/>
    <col min="12550" max="12550" width="9.5546875" style="104" customWidth="1"/>
    <col min="12551" max="12551" width="10.88671875" style="104" customWidth="1"/>
    <col min="12552" max="12552" width="13" style="104" customWidth="1"/>
    <col min="12553" max="12553" width="6.6640625" style="104" customWidth="1"/>
    <col min="12554" max="12554" width="10.109375" style="104" customWidth="1"/>
    <col min="12555" max="12555" width="12.109375" style="104" customWidth="1"/>
    <col min="12556" max="12556" width="6.109375" style="104" customWidth="1"/>
    <col min="12557" max="12557" width="11.33203125" style="104" customWidth="1"/>
    <col min="12558" max="12558" width="12.5546875" style="104" customWidth="1"/>
    <col min="12559" max="12559" width="9.88671875" style="104" customWidth="1"/>
    <col min="12560" max="12560" width="11.44140625" style="104" customWidth="1"/>
    <col min="12561" max="12561" width="13" style="104" customWidth="1"/>
    <col min="12562" max="12562" width="10.6640625" style="104" customWidth="1"/>
    <col min="12563" max="12563" width="13.44140625" style="104" customWidth="1"/>
    <col min="12564" max="12564" width="10.6640625" style="104" customWidth="1"/>
    <col min="12565" max="12565" width="11.44140625" style="104" customWidth="1"/>
    <col min="12566" max="12566" width="13" style="104" customWidth="1"/>
    <col min="12567" max="12567" width="17.88671875" style="104" customWidth="1"/>
    <col min="12568" max="12800" width="8.88671875" style="104"/>
    <col min="12801" max="12801" width="5.88671875" style="104" customWidth="1"/>
    <col min="12802" max="12802" width="32.88671875" style="104" customWidth="1"/>
    <col min="12803" max="12803" width="11.33203125" style="104" customWidth="1"/>
    <col min="12804" max="12804" width="13" style="104" customWidth="1"/>
    <col min="12805" max="12805" width="15.109375" style="104" customWidth="1"/>
    <col min="12806" max="12806" width="9.5546875" style="104" customWidth="1"/>
    <col min="12807" max="12807" width="10.88671875" style="104" customWidth="1"/>
    <col min="12808" max="12808" width="13" style="104" customWidth="1"/>
    <col min="12809" max="12809" width="6.6640625" style="104" customWidth="1"/>
    <col min="12810" max="12810" width="10.109375" style="104" customWidth="1"/>
    <col min="12811" max="12811" width="12.109375" style="104" customWidth="1"/>
    <col min="12812" max="12812" width="6.109375" style="104" customWidth="1"/>
    <col min="12813" max="12813" width="11.33203125" style="104" customWidth="1"/>
    <col min="12814" max="12814" width="12.5546875" style="104" customWidth="1"/>
    <col min="12815" max="12815" width="9.88671875" style="104" customWidth="1"/>
    <col min="12816" max="12816" width="11.44140625" style="104" customWidth="1"/>
    <col min="12817" max="12817" width="13" style="104" customWidth="1"/>
    <col min="12818" max="12818" width="10.6640625" style="104" customWidth="1"/>
    <col min="12819" max="12819" width="13.44140625" style="104" customWidth="1"/>
    <col min="12820" max="12820" width="10.6640625" style="104" customWidth="1"/>
    <col min="12821" max="12821" width="11.44140625" style="104" customWidth="1"/>
    <col min="12822" max="12822" width="13" style="104" customWidth="1"/>
    <col min="12823" max="12823" width="17.88671875" style="104" customWidth="1"/>
    <col min="12824" max="13056" width="8.88671875" style="104"/>
    <col min="13057" max="13057" width="5.88671875" style="104" customWidth="1"/>
    <col min="13058" max="13058" width="32.88671875" style="104" customWidth="1"/>
    <col min="13059" max="13059" width="11.33203125" style="104" customWidth="1"/>
    <col min="13060" max="13060" width="13" style="104" customWidth="1"/>
    <col min="13061" max="13061" width="15.109375" style="104" customWidth="1"/>
    <col min="13062" max="13062" width="9.5546875" style="104" customWidth="1"/>
    <col min="13063" max="13063" width="10.88671875" style="104" customWidth="1"/>
    <col min="13064" max="13064" width="13" style="104" customWidth="1"/>
    <col min="13065" max="13065" width="6.6640625" style="104" customWidth="1"/>
    <col min="13066" max="13066" width="10.109375" style="104" customWidth="1"/>
    <col min="13067" max="13067" width="12.109375" style="104" customWidth="1"/>
    <col min="13068" max="13068" width="6.109375" style="104" customWidth="1"/>
    <col min="13069" max="13069" width="11.33203125" style="104" customWidth="1"/>
    <col min="13070" max="13070" width="12.5546875" style="104" customWidth="1"/>
    <col min="13071" max="13071" width="9.88671875" style="104" customWidth="1"/>
    <col min="13072" max="13072" width="11.44140625" style="104" customWidth="1"/>
    <col min="13073" max="13073" width="13" style="104" customWidth="1"/>
    <col min="13074" max="13074" width="10.6640625" style="104" customWidth="1"/>
    <col min="13075" max="13075" width="13.44140625" style="104" customWidth="1"/>
    <col min="13076" max="13076" width="10.6640625" style="104" customWidth="1"/>
    <col min="13077" max="13077" width="11.44140625" style="104" customWidth="1"/>
    <col min="13078" max="13078" width="13" style="104" customWidth="1"/>
    <col min="13079" max="13079" width="17.88671875" style="104" customWidth="1"/>
    <col min="13080" max="13312" width="8.88671875" style="104"/>
    <col min="13313" max="13313" width="5.88671875" style="104" customWidth="1"/>
    <col min="13314" max="13314" width="32.88671875" style="104" customWidth="1"/>
    <col min="13315" max="13315" width="11.33203125" style="104" customWidth="1"/>
    <col min="13316" max="13316" width="13" style="104" customWidth="1"/>
    <col min="13317" max="13317" width="15.109375" style="104" customWidth="1"/>
    <col min="13318" max="13318" width="9.5546875" style="104" customWidth="1"/>
    <col min="13319" max="13319" width="10.88671875" style="104" customWidth="1"/>
    <col min="13320" max="13320" width="13" style="104" customWidth="1"/>
    <col min="13321" max="13321" width="6.6640625" style="104" customWidth="1"/>
    <col min="13322" max="13322" width="10.109375" style="104" customWidth="1"/>
    <col min="13323" max="13323" width="12.109375" style="104" customWidth="1"/>
    <col min="13324" max="13324" width="6.109375" style="104" customWidth="1"/>
    <col min="13325" max="13325" width="11.33203125" style="104" customWidth="1"/>
    <col min="13326" max="13326" width="12.5546875" style="104" customWidth="1"/>
    <col min="13327" max="13327" width="9.88671875" style="104" customWidth="1"/>
    <col min="13328" max="13328" width="11.44140625" style="104" customWidth="1"/>
    <col min="13329" max="13329" width="13" style="104" customWidth="1"/>
    <col min="13330" max="13330" width="10.6640625" style="104" customWidth="1"/>
    <col min="13331" max="13331" width="13.44140625" style="104" customWidth="1"/>
    <col min="13332" max="13332" width="10.6640625" style="104" customWidth="1"/>
    <col min="13333" max="13333" width="11.44140625" style="104" customWidth="1"/>
    <col min="13334" max="13334" width="13" style="104" customWidth="1"/>
    <col min="13335" max="13335" width="17.88671875" style="104" customWidth="1"/>
    <col min="13336" max="13568" width="8.88671875" style="104"/>
    <col min="13569" max="13569" width="5.88671875" style="104" customWidth="1"/>
    <col min="13570" max="13570" width="32.88671875" style="104" customWidth="1"/>
    <col min="13571" max="13571" width="11.33203125" style="104" customWidth="1"/>
    <col min="13572" max="13572" width="13" style="104" customWidth="1"/>
    <col min="13573" max="13573" width="15.109375" style="104" customWidth="1"/>
    <col min="13574" max="13574" width="9.5546875" style="104" customWidth="1"/>
    <col min="13575" max="13575" width="10.88671875" style="104" customWidth="1"/>
    <col min="13576" max="13576" width="13" style="104" customWidth="1"/>
    <col min="13577" max="13577" width="6.6640625" style="104" customWidth="1"/>
    <col min="13578" max="13578" width="10.109375" style="104" customWidth="1"/>
    <col min="13579" max="13579" width="12.109375" style="104" customWidth="1"/>
    <col min="13580" max="13580" width="6.109375" style="104" customWidth="1"/>
    <col min="13581" max="13581" width="11.33203125" style="104" customWidth="1"/>
    <col min="13582" max="13582" width="12.5546875" style="104" customWidth="1"/>
    <col min="13583" max="13583" width="9.88671875" style="104" customWidth="1"/>
    <col min="13584" max="13584" width="11.44140625" style="104" customWidth="1"/>
    <col min="13585" max="13585" width="13" style="104" customWidth="1"/>
    <col min="13586" max="13586" width="10.6640625" style="104" customWidth="1"/>
    <col min="13587" max="13587" width="13.44140625" style="104" customWidth="1"/>
    <col min="13588" max="13588" width="10.6640625" style="104" customWidth="1"/>
    <col min="13589" max="13589" width="11.44140625" style="104" customWidth="1"/>
    <col min="13590" max="13590" width="13" style="104" customWidth="1"/>
    <col min="13591" max="13591" width="17.88671875" style="104" customWidth="1"/>
    <col min="13592" max="13824" width="8.88671875" style="104"/>
    <col min="13825" max="13825" width="5.88671875" style="104" customWidth="1"/>
    <col min="13826" max="13826" width="32.88671875" style="104" customWidth="1"/>
    <col min="13827" max="13827" width="11.33203125" style="104" customWidth="1"/>
    <col min="13828" max="13828" width="13" style="104" customWidth="1"/>
    <col min="13829" max="13829" width="15.109375" style="104" customWidth="1"/>
    <col min="13830" max="13830" width="9.5546875" style="104" customWidth="1"/>
    <col min="13831" max="13831" width="10.88671875" style="104" customWidth="1"/>
    <col min="13832" max="13832" width="13" style="104" customWidth="1"/>
    <col min="13833" max="13833" width="6.6640625" style="104" customWidth="1"/>
    <col min="13834" max="13834" width="10.109375" style="104" customWidth="1"/>
    <col min="13835" max="13835" width="12.109375" style="104" customWidth="1"/>
    <col min="13836" max="13836" width="6.109375" style="104" customWidth="1"/>
    <col min="13837" max="13837" width="11.33203125" style="104" customWidth="1"/>
    <col min="13838" max="13838" width="12.5546875" style="104" customWidth="1"/>
    <col min="13839" max="13839" width="9.88671875" style="104" customWidth="1"/>
    <col min="13840" max="13840" width="11.44140625" style="104" customWidth="1"/>
    <col min="13841" max="13841" width="13" style="104" customWidth="1"/>
    <col min="13842" max="13842" width="10.6640625" style="104" customWidth="1"/>
    <col min="13843" max="13843" width="13.44140625" style="104" customWidth="1"/>
    <col min="13844" max="13844" width="10.6640625" style="104" customWidth="1"/>
    <col min="13845" max="13845" width="11.44140625" style="104" customWidth="1"/>
    <col min="13846" max="13846" width="13" style="104" customWidth="1"/>
    <col min="13847" max="13847" width="17.88671875" style="104" customWidth="1"/>
    <col min="13848" max="14080" width="8.88671875" style="104"/>
    <col min="14081" max="14081" width="5.88671875" style="104" customWidth="1"/>
    <col min="14082" max="14082" width="32.88671875" style="104" customWidth="1"/>
    <col min="14083" max="14083" width="11.33203125" style="104" customWidth="1"/>
    <col min="14084" max="14084" width="13" style="104" customWidth="1"/>
    <col min="14085" max="14085" width="15.109375" style="104" customWidth="1"/>
    <col min="14086" max="14086" width="9.5546875" style="104" customWidth="1"/>
    <col min="14087" max="14087" width="10.88671875" style="104" customWidth="1"/>
    <col min="14088" max="14088" width="13" style="104" customWidth="1"/>
    <col min="14089" max="14089" width="6.6640625" style="104" customWidth="1"/>
    <col min="14090" max="14090" width="10.109375" style="104" customWidth="1"/>
    <col min="14091" max="14091" width="12.109375" style="104" customWidth="1"/>
    <col min="14092" max="14092" width="6.109375" style="104" customWidth="1"/>
    <col min="14093" max="14093" width="11.33203125" style="104" customWidth="1"/>
    <col min="14094" max="14094" width="12.5546875" style="104" customWidth="1"/>
    <col min="14095" max="14095" width="9.88671875" style="104" customWidth="1"/>
    <col min="14096" max="14096" width="11.44140625" style="104" customWidth="1"/>
    <col min="14097" max="14097" width="13" style="104" customWidth="1"/>
    <col min="14098" max="14098" width="10.6640625" style="104" customWidth="1"/>
    <col min="14099" max="14099" width="13.44140625" style="104" customWidth="1"/>
    <col min="14100" max="14100" width="10.6640625" style="104" customWidth="1"/>
    <col min="14101" max="14101" width="11.44140625" style="104" customWidth="1"/>
    <col min="14102" max="14102" width="13" style="104" customWidth="1"/>
    <col min="14103" max="14103" width="17.88671875" style="104" customWidth="1"/>
    <col min="14104" max="14336" width="8.88671875" style="104"/>
    <col min="14337" max="14337" width="5.88671875" style="104" customWidth="1"/>
    <col min="14338" max="14338" width="32.88671875" style="104" customWidth="1"/>
    <col min="14339" max="14339" width="11.33203125" style="104" customWidth="1"/>
    <col min="14340" max="14340" width="13" style="104" customWidth="1"/>
    <col min="14341" max="14341" width="15.109375" style="104" customWidth="1"/>
    <col min="14342" max="14342" width="9.5546875" style="104" customWidth="1"/>
    <col min="14343" max="14343" width="10.88671875" style="104" customWidth="1"/>
    <col min="14344" max="14344" width="13" style="104" customWidth="1"/>
    <col min="14345" max="14345" width="6.6640625" style="104" customWidth="1"/>
    <col min="14346" max="14346" width="10.109375" style="104" customWidth="1"/>
    <col min="14347" max="14347" width="12.109375" style="104" customWidth="1"/>
    <col min="14348" max="14348" width="6.109375" style="104" customWidth="1"/>
    <col min="14349" max="14349" width="11.33203125" style="104" customWidth="1"/>
    <col min="14350" max="14350" width="12.5546875" style="104" customWidth="1"/>
    <col min="14351" max="14351" width="9.88671875" style="104" customWidth="1"/>
    <col min="14352" max="14352" width="11.44140625" style="104" customWidth="1"/>
    <col min="14353" max="14353" width="13" style="104" customWidth="1"/>
    <col min="14354" max="14354" width="10.6640625" style="104" customWidth="1"/>
    <col min="14355" max="14355" width="13.44140625" style="104" customWidth="1"/>
    <col min="14356" max="14356" width="10.6640625" style="104" customWidth="1"/>
    <col min="14357" max="14357" width="11.44140625" style="104" customWidth="1"/>
    <col min="14358" max="14358" width="13" style="104" customWidth="1"/>
    <col min="14359" max="14359" width="17.88671875" style="104" customWidth="1"/>
    <col min="14360" max="14592" width="8.88671875" style="104"/>
    <col min="14593" max="14593" width="5.88671875" style="104" customWidth="1"/>
    <col min="14594" max="14594" width="32.88671875" style="104" customWidth="1"/>
    <col min="14595" max="14595" width="11.33203125" style="104" customWidth="1"/>
    <col min="14596" max="14596" width="13" style="104" customWidth="1"/>
    <col min="14597" max="14597" width="15.109375" style="104" customWidth="1"/>
    <col min="14598" max="14598" width="9.5546875" style="104" customWidth="1"/>
    <col min="14599" max="14599" width="10.88671875" style="104" customWidth="1"/>
    <col min="14600" max="14600" width="13" style="104" customWidth="1"/>
    <col min="14601" max="14601" width="6.6640625" style="104" customWidth="1"/>
    <col min="14602" max="14602" width="10.109375" style="104" customWidth="1"/>
    <col min="14603" max="14603" width="12.109375" style="104" customWidth="1"/>
    <col min="14604" max="14604" width="6.109375" style="104" customWidth="1"/>
    <col min="14605" max="14605" width="11.33203125" style="104" customWidth="1"/>
    <col min="14606" max="14606" width="12.5546875" style="104" customWidth="1"/>
    <col min="14607" max="14607" width="9.88671875" style="104" customWidth="1"/>
    <col min="14608" max="14608" width="11.44140625" style="104" customWidth="1"/>
    <col min="14609" max="14609" width="13" style="104" customWidth="1"/>
    <col min="14610" max="14610" width="10.6640625" style="104" customWidth="1"/>
    <col min="14611" max="14611" width="13.44140625" style="104" customWidth="1"/>
    <col min="14612" max="14612" width="10.6640625" style="104" customWidth="1"/>
    <col min="14613" max="14613" width="11.44140625" style="104" customWidth="1"/>
    <col min="14614" max="14614" width="13" style="104" customWidth="1"/>
    <col min="14615" max="14615" width="17.88671875" style="104" customWidth="1"/>
    <col min="14616" max="14848" width="8.88671875" style="104"/>
    <col min="14849" max="14849" width="5.88671875" style="104" customWidth="1"/>
    <col min="14850" max="14850" width="32.88671875" style="104" customWidth="1"/>
    <col min="14851" max="14851" width="11.33203125" style="104" customWidth="1"/>
    <col min="14852" max="14852" width="13" style="104" customWidth="1"/>
    <col min="14853" max="14853" width="15.109375" style="104" customWidth="1"/>
    <col min="14854" max="14854" width="9.5546875" style="104" customWidth="1"/>
    <col min="14855" max="14855" width="10.88671875" style="104" customWidth="1"/>
    <col min="14856" max="14856" width="13" style="104" customWidth="1"/>
    <col min="14857" max="14857" width="6.6640625" style="104" customWidth="1"/>
    <col min="14858" max="14858" width="10.109375" style="104" customWidth="1"/>
    <col min="14859" max="14859" width="12.109375" style="104" customWidth="1"/>
    <col min="14860" max="14860" width="6.109375" style="104" customWidth="1"/>
    <col min="14861" max="14861" width="11.33203125" style="104" customWidth="1"/>
    <col min="14862" max="14862" width="12.5546875" style="104" customWidth="1"/>
    <col min="14863" max="14863" width="9.88671875" style="104" customWidth="1"/>
    <col min="14864" max="14864" width="11.44140625" style="104" customWidth="1"/>
    <col min="14865" max="14865" width="13" style="104" customWidth="1"/>
    <col min="14866" max="14866" width="10.6640625" style="104" customWidth="1"/>
    <col min="14867" max="14867" width="13.44140625" style="104" customWidth="1"/>
    <col min="14868" max="14868" width="10.6640625" style="104" customWidth="1"/>
    <col min="14869" max="14869" width="11.44140625" style="104" customWidth="1"/>
    <col min="14870" max="14870" width="13" style="104" customWidth="1"/>
    <col min="14871" max="14871" width="17.88671875" style="104" customWidth="1"/>
    <col min="14872" max="15104" width="8.88671875" style="104"/>
    <col min="15105" max="15105" width="5.88671875" style="104" customWidth="1"/>
    <col min="15106" max="15106" width="32.88671875" style="104" customWidth="1"/>
    <col min="15107" max="15107" width="11.33203125" style="104" customWidth="1"/>
    <col min="15108" max="15108" width="13" style="104" customWidth="1"/>
    <col min="15109" max="15109" width="15.109375" style="104" customWidth="1"/>
    <col min="15110" max="15110" width="9.5546875" style="104" customWidth="1"/>
    <col min="15111" max="15111" width="10.88671875" style="104" customWidth="1"/>
    <col min="15112" max="15112" width="13" style="104" customWidth="1"/>
    <col min="15113" max="15113" width="6.6640625" style="104" customWidth="1"/>
    <col min="15114" max="15114" width="10.109375" style="104" customWidth="1"/>
    <col min="15115" max="15115" width="12.109375" style="104" customWidth="1"/>
    <col min="15116" max="15116" width="6.109375" style="104" customWidth="1"/>
    <col min="15117" max="15117" width="11.33203125" style="104" customWidth="1"/>
    <col min="15118" max="15118" width="12.5546875" style="104" customWidth="1"/>
    <col min="15119" max="15119" width="9.88671875" style="104" customWidth="1"/>
    <col min="15120" max="15120" width="11.44140625" style="104" customWidth="1"/>
    <col min="15121" max="15121" width="13" style="104" customWidth="1"/>
    <col min="15122" max="15122" width="10.6640625" style="104" customWidth="1"/>
    <col min="15123" max="15123" width="13.44140625" style="104" customWidth="1"/>
    <col min="15124" max="15124" width="10.6640625" style="104" customWidth="1"/>
    <col min="15125" max="15125" width="11.44140625" style="104" customWidth="1"/>
    <col min="15126" max="15126" width="13" style="104" customWidth="1"/>
    <col min="15127" max="15127" width="17.88671875" style="104" customWidth="1"/>
    <col min="15128" max="15360" width="8.88671875" style="104"/>
    <col min="15361" max="15361" width="5.88671875" style="104" customWidth="1"/>
    <col min="15362" max="15362" width="32.88671875" style="104" customWidth="1"/>
    <col min="15363" max="15363" width="11.33203125" style="104" customWidth="1"/>
    <col min="15364" max="15364" width="13" style="104" customWidth="1"/>
    <col min="15365" max="15365" width="15.109375" style="104" customWidth="1"/>
    <col min="15366" max="15366" width="9.5546875" style="104" customWidth="1"/>
    <col min="15367" max="15367" width="10.88671875" style="104" customWidth="1"/>
    <col min="15368" max="15368" width="13" style="104" customWidth="1"/>
    <col min="15369" max="15369" width="6.6640625" style="104" customWidth="1"/>
    <col min="15370" max="15370" width="10.109375" style="104" customWidth="1"/>
    <col min="15371" max="15371" width="12.109375" style="104" customWidth="1"/>
    <col min="15372" max="15372" width="6.109375" style="104" customWidth="1"/>
    <col min="15373" max="15373" width="11.33203125" style="104" customWidth="1"/>
    <col min="15374" max="15374" width="12.5546875" style="104" customWidth="1"/>
    <col min="15375" max="15375" width="9.88671875" style="104" customWidth="1"/>
    <col min="15376" max="15376" width="11.44140625" style="104" customWidth="1"/>
    <col min="15377" max="15377" width="13" style="104" customWidth="1"/>
    <col min="15378" max="15378" width="10.6640625" style="104" customWidth="1"/>
    <col min="15379" max="15379" width="13.44140625" style="104" customWidth="1"/>
    <col min="15380" max="15380" width="10.6640625" style="104" customWidth="1"/>
    <col min="15381" max="15381" width="11.44140625" style="104" customWidth="1"/>
    <col min="15382" max="15382" width="13" style="104" customWidth="1"/>
    <col min="15383" max="15383" width="17.88671875" style="104" customWidth="1"/>
    <col min="15384" max="15616" width="8.88671875" style="104"/>
    <col min="15617" max="15617" width="5.88671875" style="104" customWidth="1"/>
    <col min="15618" max="15618" width="32.88671875" style="104" customWidth="1"/>
    <col min="15619" max="15619" width="11.33203125" style="104" customWidth="1"/>
    <col min="15620" max="15620" width="13" style="104" customWidth="1"/>
    <col min="15621" max="15621" width="15.109375" style="104" customWidth="1"/>
    <col min="15622" max="15622" width="9.5546875" style="104" customWidth="1"/>
    <col min="15623" max="15623" width="10.88671875" style="104" customWidth="1"/>
    <col min="15624" max="15624" width="13" style="104" customWidth="1"/>
    <col min="15625" max="15625" width="6.6640625" style="104" customWidth="1"/>
    <col min="15626" max="15626" width="10.109375" style="104" customWidth="1"/>
    <col min="15627" max="15627" width="12.109375" style="104" customWidth="1"/>
    <col min="15628" max="15628" width="6.109375" style="104" customWidth="1"/>
    <col min="15629" max="15629" width="11.33203125" style="104" customWidth="1"/>
    <col min="15630" max="15630" width="12.5546875" style="104" customWidth="1"/>
    <col min="15631" max="15631" width="9.88671875" style="104" customWidth="1"/>
    <col min="15632" max="15632" width="11.44140625" style="104" customWidth="1"/>
    <col min="15633" max="15633" width="13" style="104" customWidth="1"/>
    <col min="15634" max="15634" width="10.6640625" style="104" customWidth="1"/>
    <col min="15635" max="15635" width="13.44140625" style="104" customWidth="1"/>
    <col min="15636" max="15636" width="10.6640625" style="104" customWidth="1"/>
    <col min="15637" max="15637" width="11.44140625" style="104" customWidth="1"/>
    <col min="15638" max="15638" width="13" style="104" customWidth="1"/>
    <col min="15639" max="15639" width="17.88671875" style="104" customWidth="1"/>
    <col min="15640" max="15872" width="8.88671875" style="104"/>
    <col min="15873" max="15873" width="5.88671875" style="104" customWidth="1"/>
    <col min="15874" max="15874" width="32.88671875" style="104" customWidth="1"/>
    <col min="15875" max="15875" width="11.33203125" style="104" customWidth="1"/>
    <col min="15876" max="15876" width="13" style="104" customWidth="1"/>
    <col min="15877" max="15877" width="15.109375" style="104" customWidth="1"/>
    <col min="15878" max="15878" width="9.5546875" style="104" customWidth="1"/>
    <col min="15879" max="15879" width="10.88671875" style="104" customWidth="1"/>
    <col min="15880" max="15880" width="13" style="104" customWidth="1"/>
    <col min="15881" max="15881" width="6.6640625" style="104" customWidth="1"/>
    <col min="15882" max="15882" width="10.109375" style="104" customWidth="1"/>
    <col min="15883" max="15883" width="12.109375" style="104" customWidth="1"/>
    <col min="15884" max="15884" width="6.109375" style="104" customWidth="1"/>
    <col min="15885" max="15885" width="11.33203125" style="104" customWidth="1"/>
    <col min="15886" max="15886" width="12.5546875" style="104" customWidth="1"/>
    <col min="15887" max="15887" width="9.88671875" style="104" customWidth="1"/>
    <col min="15888" max="15888" width="11.44140625" style="104" customWidth="1"/>
    <col min="15889" max="15889" width="13" style="104" customWidth="1"/>
    <col min="15890" max="15890" width="10.6640625" style="104" customWidth="1"/>
    <col min="15891" max="15891" width="13.44140625" style="104" customWidth="1"/>
    <col min="15892" max="15892" width="10.6640625" style="104" customWidth="1"/>
    <col min="15893" max="15893" width="11.44140625" style="104" customWidth="1"/>
    <col min="15894" max="15894" width="13" style="104" customWidth="1"/>
    <col min="15895" max="15895" width="17.88671875" style="104" customWidth="1"/>
    <col min="15896" max="16128" width="8.88671875" style="104"/>
    <col min="16129" max="16129" width="5.88671875" style="104" customWidth="1"/>
    <col min="16130" max="16130" width="32.88671875" style="104" customWidth="1"/>
    <col min="16131" max="16131" width="11.33203125" style="104" customWidth="1"/>
    <col min="16132" max="16132" width="13" style="104" customWidth="1"/>
    <col min="16133" max="16133" width="15.109375" style="104" customWidth="1"/>
    <col min="16134" max="16134" width="9.5546875" style="104" customWidth="1"/>
    <col min="16135" max="16135" width="10.88671875" style="104" customWidth="1"/>
    <col min="16136" max="16136" width="13" style="104" customWidth="1"/>
    <col min="16137" max="16137" width="6.6640625" style="104" customWidth="1"/>
    <col min="16138" max="16138" width="10.109375" style="104" customWidth="1"/>
    <col min="16139" max="16139" width="12.109375" style="104" customWidth="1"/>
    <col min="16140" max="16140" width="6.109375" style="104" customWidth="1"/>
    <col min="16141" max="16141" width="11.33203125" style="104" customWidth="1"/>
    <col min="16142" max="16142" width="12.5546875" style="104" customWidth="1"/>
    <col min="16143" max="16143" width="9.88671875" style="104" customWidth="1"/>
    <col min="16144" max="16144" width="11.44140625" style="104" customWidth="1"/>
    <col min="16145" max="16145" width="13" style="104" customWidth="1"/>
    <col min="16146" max="16146" width="10.6640625" style="104" customWidth="1"/>
    <col min="16147" max="16147" width="13.44140625" style="104" customWidth="1"/>
    <col min="16148" max="16148" width="10.6640625" style="104" customWidth="1"/>
    <col min="16149" max="16149" width="11.44140625" style="104" customWidth="1"/>
    <col min="16150" max="16150" width="13" style="104" customWidth="1"/>
    <col min="16151" max="16151" width="17.88671875" style="104" customWidth="1"/>
    <col min="16152" max="16384" width="8.88671875" style="104"/>
  </cols>
  <sheetData>
    <row r="1" spans="1:23">
      <c r="A1" s="99"/>
      <c r="B1" s="100"/>
      <c r="C1" s="100"/>
      <c r="D1" s="100"/>
      <c r="E1" s="100"/>
      <c r="F1" s="100"/>
      <c r="G1" s="101"/>
      <c r="H1" s="100"/>
      <c r="I1" s="100"/>
      <c r="J1" s="102"/>
      <c r="K1" s="100"/>
      <c r="L1" s="100"/>
      <c r="M1" s="103"/>
      <c r="N1" s="103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63" customHeight="1">
      <c r="A2" s="480" t="s">
        <v>307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105"/>
      <c r="S2" s="105"/>
      <c r="T2" s="105"/>
      <c r="U2" s="105"/>
      <c r="V2" s="105"/>
      <c r="W2" s="105"/>
    </row>
    <row r="3" spans="1:23" ht="15" customHeight="1">
      <c r="A3" s="481" t="s">
        <v>147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106"/>
      <c r="S3" s="106"/>
      <c r="T3" s="106"/>
      <c r="U3" s="106"/>
      <c r="V3" s="106"/>
      <c r="W3" s="106"/>
    </row>
    <row r="4" spans="1:23" ht="15.6" customHeight="1">
      <c r="A4" s="482" t="s">
        <v>148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105"/>
      <c r="T4" s="105"/>
      <c r="U4" s="105"/>
      <c r="V4" s="105"/>
      <c r="W4" s="105"/>
    </row>
    <row r="5" spans="1:23" ht="23.25" customHeight="1">
      <c r="A5" s="479" t="s">
        <v>143</v>
      </c>
      <c r="B5" s="479" t="s">
        <v>1</v>
      </c>
      <c r="C5" s="483" t="s">
        <v>149</v>
      </c>
      <c r="D5" s="479" t="s">
        <v>150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107"/>
      <c r="T5" s="107"/>
      <c r="U5" s="107"/>
      <c r="V5" s="107"/>
      <c r="W5" s="108"/>
    </row>
    <row r="6" spans="1:23" ht="17.25" customHeight="1">
      <c r="A6" s="479"/>
      <c r="B6" s="479"/>
      <c r="C6" s="483"/>
      <c r="D6" s="479" t="s">
        <v>66</v>
      </c>
      <c r="E6" s="479"/>
      <c r="F6" s="479"/>
      <c r="G6" s="479" t="s">
        <v>34</v>
      </c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105"/>
      <c r="T6" s="105"/>
      <c r="U6" s="105"/>
      <c r="V6" s="105"/>
      <c r="W6" s="105"/>
    </row>
    <row r="7" spans="1:23" ht="27" customHeight="1">
      <c r="A7" s="479"/>
      <c r="B7" s="479"/>
      <c r="C7" s="483"/>
      <c r="D7" s="479"/>
      <c r="E7" s="479"/>
      <c r="F7" s="479"/>
      <c r="G7" s="479" t="s">
        <v>2</v>
      </c>
      <c r="H7" s="479"/>
      <c r="I7" s="479"/>
      <c r="J7" s="479" t="s">
        <v>7</v>
      </c>
      <c r="K7" s="479"/>
      <c r="L7" s="479"/>
      <c r="M7" s="479" t="s">
        <v>151</v>
      </c>
      <c r="N7" s="479"/>
      <c r="O7" s="479"/>
      <c r="P7" s="479" t="s">
        <v>23</v>
      </c>
      <c r="Q7" s="479"/>
      <c r="R7" s="479"/>
      <c r="S7" s="105"/>
      <c r="T7" s="105"/>
      <c r="U7" s="105"/>
      <c r="V7" s="105"/>
      <c r="W7" s="105"/>
    </row>
    <row r="8" spans="1:23" ht="46.8">
      <c r="A8" s="479"/>
      <c r="B8" s="479"/>
      <c r="C8" s="483"/>
      <c r="D8" s="109" t="s">
        <v>308</v>
      </c>
      <c r="E8" s="109" t="s">
        <v>309</v>
      </c>
      <c r="F8" s="259" t="s">
        <v>106</v>
      </c>
      <c r="G8" s="109" t="str">
        <f>D8</f>
        <v xml:space="preserve">План на    2017 год </v>
      </c>
      <c r="H8" s="109" t="str">
        <f>E8</f>
        <v xml:space="preserve">Кассовые расходы  за   2017 год </v>
      </c>
      <c r="I8" s="259" t="s">
        <v>106</v>
      </c>
      <c r="J8" s="109" t="str">
        <f>G8</f>
        <v xml:space="preserve">План на    2017 год </v>
      </c>
      <c r="K8" s="109" t="str">
        <f>H8</f>
        <v xml:space="preserve">Кассовые расходы  за   2017 год </v>
      </c>
      <c r="L8" s="259" t="s">
        <v>106</v>
      </c>
      <c r="M8" s="262" t="str">
        <f>J8</f>
        <v xml:space="preserve">План на    2017 год </v>
      </c>
      <c r="N8" s="262" t="str">
        <f>K8</f>
        <v xml:space="preserve">Кассовые расходы  за   2017 год </v>
      </c>
      <c r="O8" s="259" t="s">
        <v>106</v>
      </c>
      <c r="P8" s="109" t="str">
        <f>M8</f>
        <v xml:space="preserve">План на    2017 год </v>
      </c>
      <c r="Q8" s="109" t="str">
        <f>N8</f>
        <v xml:space="preserve">Кассовые расходы  за   2017 год </v>
      </c>
      <c r="R8" s="259" t="s">
        <v>106</v>
      </c>
      <c r="S8" s="108"/>
      <c r="T8" s="107"/>
      <c r="U8" s="107"/>
      <c r="V8" s="107"/>
      <c r="W8" s="107"/>
    </row>
    <row r="9" spans="1:23" s="112" customFormat="1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  <c r="L9" s="110">
        <v>12</v>
      </c>
      <c r="M9" s="263">
        <v>13</v>
      </c>
      <c r="N9" s="263">
        <v>14</v>
      </c>
      <c r="O9" s="110">
        <v>15</v>
      </c>
      <c r="P9" s="110">
        <v>16</v>
      </c>
      <c r="Q9" s="110">
        <v>17</v>
      </c>
      <c r="R9" s="110">
        <v>18</v>
      </c>
      <c r="S9" s="111"/>
    </row>
    <row r="10" spans="1:23" s="114" customFormat="1" ht="85.5" customHeight="1">
      <c r="A10" s="264">
        <v>1</v>
      </c>
      <c r="B10" s="265" t="s">
        <v>152</v>
      </c>
      <c r="C10" s="266">
        <f>C11+C23+C24+C25+C26+C27+C28</f>
        <v>76455.7</v>
      </c>
      <c r="D10" s="266">
        <f>D11+D23+D24+D25+D26+D27+D28</f>
        <v>76455.7</v>
      </c>
      <c r="E10" s="266">
        <f>E11+E23+E24+E25+E26+E27+E28</f>
        <v>76455.7</v>
      </c>
      <c r="F10" s="267">
        <f t="shared" ref="F10:F17" si="0">E10/D10</f>
        <v>1</v>
      </c>
      <c r="G10" s="266">
        <f>G11+G23+G24+G25+G28</f>
        <v>0</v>
      </c>
      <c r="H10" s="266">
        <f>H11+H23+H24+H25+H28</f>
        <v>0</v>
      </c>
      <c r="I10" s="266">
        <f>I11+I23+I24+I25+I28</f>
        <v>0</v>
      </c>
      <c r="J10" s="266">
        <f>J11+J23+J24+J25+J28</f>
        <v>0</v>
      </c>
      <c r="K10" s="266">
        <f>K11+K23+K24+K25+K28</f>
        <v>0</v>
      </c>
      <c r="L10" s="267">
        <f>SUM(L16:L21)</f>
        <v>0</v>
      </c>
      <c r="M10" s="266">
        <f>M11+M23+M24+M25+M26+M27+M28</f>
        <v>76455.7</v>
      </c>
      <c r="N10" s="266">
        <f>N11+N23+N24+N25+N26+N27+N28</f>
        <v>76455.7</v>
      </c>
      <c r="O10" s="267">
        <f t="shared" ref="O10:O16" si="1">N10/M10</f>
        <v>1</v>
      </c>
      <c r="P10" s="268"/>
      <c r="Q10" s="268"/>
      <c r="R10" s="268"/>
      <c r="S10" s="113"/>
    </row>
    <row r="11" spans="1:23" s="116" customFormat="1" ht="39" customHeight="1">
      <c r="A11" s="269" t="s">
        <v>153</v>
      </c>
      <c r="B11" s="270" t="s">
        <v>154</v>
      </c>
      <c r="C11" s="271">
        <v>28745.200000000001</v>
      </c>
      <c r="D11" s="271">
        <f>C11</f>
        <v>28745.200000000001</v>
      </c>
      <c r="E11" s="272">
        <f>D11</f>
        <v>28745.200000000001</v>
      </c>
      <c r="F11" s="273">
        <f t="shared" si="0"/>
        <v>1</v>
      </c>
      <c r="G11" s="271"/>
      <c r="H11" s="271"/>
      <c r="I11" s="271"/>
      <c r="J11" s="271"/>
      <c r="K11" s="271"/>
      <c r="L11" s="273"/>
      <c r="M11" s="271">
        <f>C11</f>
        <v>28745.200000000001</v>
      </c>
      <c r="N11" s="271">
        <f>E11</f>
        <v>28745.200000000001</v>
      </c>
      <c r="O11" s="273">
        <f t="shared" si="1"/>
        <v>1</v>
      </c>
      <c r="P11" s="274"/>
      <c r="Q11" s="274"/>
      <c r="R11" s="274"/>
      <c r="S11" s="117"/>
    </row>
    <row r="12" spans="1:23" s="115" customFormat="1" ht="39" hidden="1" customHeight="1">
      <c r="A12" s="269"/>
      <c r="B12" s="270"/>
      <c r="C12" s="275"/>
      <c r="D12" s="271">
        <f>M12</f>
        <v>0</v>
      </c>
      <c r="E12" s="276"/>
      <c r="F12" s="273" t="e">
        <f t="shared" si="0"/>
        <v>#DIV/0!</v>
      </c>
      <c r="G12" s="277"/>
      <c r="H12" s="277"/>
      <c r="I12" s="277"/>
      <c r="J12" s="277"/>
      <c r="K12" s="277"/>
      <c r="L12" s="273"/>
      <c r="M12" s="278"/>
      <c r="N12" s="271"/>
      <c r="O12" s="273" t="e">
        <f t="shared" si="1"/>
        <v>#DIV/0!</v>
      </c>
      <c r="P12" s="274"/>
      <c r="Q12" s="274"/>
      <c r="R12" s="274"/>
      <c r="S12" s="118"/>
    </row>
    <row r="13" spans="1:23" s="115" customFormat="1" ht="39" hidden="1" customHeight="1">
      <c r="A13" s="269"/>
      <c r="B13" s="270"/>
      <c r="C13" s="275"/>
      <c r="D13" s="271">
        <f>M13</f>
        <v>0</v>
      </c>
      <c r="E13" s="276"/>
      <c r="F13" s="273" t="e">
        <f t="shared" si="0"/>
        <v>#DIV/0!</v>
      </c>
      <c r="G13" s="277"/>
      <c r="H13" s="277"/>
      <c r="I13" s="277"/>
      <c r="J13" s="277"/>
      <c r="K13" s="277"/>
      <c r="L13" s="273"/>
      <c r="M13" s="278"/>
      <c r="N13" s="271"/>
      <c r="O13" s="273" t="e">
        <f t="shared" si="1"/>
        <v>#DIV/0!</v>
      </c>
      <c r="P13" s="274"/>
      <c r="Q13" s="274"/>
      <c r="R13" s="274"/>
      <c r="S13" s="118"/>
    </row>
    <row r="14" spans="1:23" s="115" customFormat="1" ht="39" hidden="1" customHeight="1">
      <c r="A14" s="269"/>
      <c r="B14" s="270"/>
      <c r="C14" s="275"/>
      <c r="D14" s="271">
        <f>M14</f>
        <v>0</v>
      </c>
      <c r="E14" s="276"/>
      <c r="F14" s="273" t="e">
        <f t="shared" si="0"/>
        <v>#DIV/0!</v>
      </c>
      <c r="G14" s="277"/>
      <c r="H14" s="277"/>
      <c r="I14" s="277"/>
      <c r="J14" s="277"/>
      <c r="K14" s="277"/>
      <c r="L14" s="273"/>
      <c r="M14" s="278"/>
      <c r="N14" s="271"/>
      <c r="O14" s="273" t="e">
        <f t="shared" si="1"/>
        <v>#DIV/0!</v>
      </c>
      <c r="P14" s="274"/>
      <c r="Q14" s="274"/>
      <c r="R14" s="274"/>
      <c r="S14" s="118"/>
    </row>
    <row r="15" spans="1:23" s="115" customFormat="1" ht="39" hidden="1" customHeight="1">
      <c r="A15" s="269"/>
      <c r="B15" s="270"/>
      <c r="C15" s="275"/>
      <c r="D15" s="271">
        <f>M15</f>
        <v>0</v>
      </c>
      <c r="E15" s="276"/>
      <c r="F15" s="273" t="e">
        <f t="shared" si="0"/>
        <v>#DIV/0!</v>
      </c>
      <c r="G15" s="277"/>
      <c r="H15" s="277"/>
      <c r="I15" s="277"/>
      <c r="J15" s="277"/>
      <c r="K15" s="277"/>
      <c r="L15" s="273"/>
      <c r="M15" s="278"/>
      <c r="N15" s="271"/>
      <c r="O15" s="273" t="e">
        <f t="shared" si="1"/>
        <v>#DIV/0!</v>
      </c>
      <c r="P15" s="274"/>
      <c r="Q15" s="274"/>
      <c r="R15" s="274"/>
      <c r="S15" s="118"/>
    </row>
    <row r="16" spans="1:23" s="115" customFormat="1" ht="39" hidden="1" customHeight="1">
      <c r="A16" s="269"/>
      <c r="B16" s="270"/>
      <c r="C16" s="275"/>
      <c r="D16" s="271">
        <f>M16</f>
        <v>0</v>
      </c>
      <c r="E16" s="276"/>
      <c r="F16" s="273" t="e">
        <f t="shared" si="0"/>
        <v>#DIV/0!</v>
      </c>
      <c r="G16" s="277"/>
      <c r="H16" s="277"/>
      <c r="I16" s="277"/>
      <c r="J16" s="277"/>
      <c r="K16" s="277"/>
      <c r="L16" s="273"/>
      <c r="M16" s="278"/>
      <c r="N16" s="271"/>
      <c r="O16" s="273" t="e">
        <f t="shared" si="1"/>
        <v>#DIV/0!</v>
      </c>
      <c r="P16" s="274"/>
      <c r="Q16" s="274"/>
      <c r="R16" s="274"/>
      <c r="S16" s="118"/>
    </row>
    <row r="17" spans="1:20" s="115" customFormat="1" ht="56.25" customHeight="1">
      <c r="A17" s="269" t="s">
        <v>155</v>
      </c>
      <c r="B17" s="270" t="s">
        <v>156</v>
      </c>
      <c r="C17" s="275">
        <v>6300.5</v>
      </c>
      <c r="D17" s="275">
        <f>C17</f>
        <v>6300.5</v>
      </c>
      <c r="E17" s="271">
        <f>D17</f>
        <v>6300.5</v>
      </c>
      <c r="F17" s="273">
        <f t="shared" si="0"/>
        <v>1</v>
      </c>
      <c r="G17" s="277"/>
      <c r="H17" s="277"/>
      <c r="I17" s="277"/>
      <c r="J17" s="277"/>
      <c r="K17" s="279"/>
      <c r="L17" s="273"/>
      <c r="M17" s="275">
        <f t="shared" ref="M17:N28" si="2">D17</f>
        <v>6300.5</v>
      </c>
      <c r="N17" s="276">
        <f t="shared" si="2"/>
        <v>6300.5</v>
      </c>
      <c r="O17" s="273">
        <f>N17/M17</f>
        <v>1</v>
      </c>
      <c r="P17" s="274"/>
      <c r="Q17" s="274"/>
      <c r="R17" s="274"/>
      <c r="S17" s="118"/>
    </row>
    <row r="18" spans="1:20" s="115" customFormat="1" ht="42" customHeight="1">
      <c r="A18" s="269" t="s">
        <v>157</v>
      </c>
      <c r="B18" s="270" t="s">
        <v>158</v>
      </c>
      <c r="C18" s="271">
        <v>11563.2</v>
      </c>
      <c r="D18" s="271">
        <f>C18</f>
        <v>11563.2</v>
      </c>
      <c r="E18" s="271">
        <f>D18</f>
        <v>11563.2</v>
      </c>
      <c r="F18" s="273">
        <f>E18/D18</f>
        <v>1</v>
      </c>
      <c r="G18" s="277"/>
      <c r="H18" s="277"/>
      <c r="I18" s="277"/>
      <c r="J18" s="277"/>
      <c r="K18" s="277"/>
      <c r="L18" s="273"/>
      <c r="M18" s="275">
        <f t="shared" si="2"/>
        <v>11563.2</v>
      </c>
      <c r="N18" s="276">
        <f t="shared" si="2"/>
        <v>11563.2</v>
      </c>
      <c r="O18" s="273">
        <f>N18/M18</f>
        <v>1</v>
      </c>
      <c r="P18" s="274"/>
      <c r="Q18" s="274"/>
      <c r="R18" s="274"/>
      <c r="S18" s="118"/>
    </row>
    <row r="19" spans="1:20" s="115" customFormat="1" ht="42" customHeight="1">
      <c r="A19" s="269" t="s">
        <v>159</v>
      </c>
      <c r="B19" s="270" t="s">
        <v>264</v>
      </c>
      <c r="C19" s="271">
        <v>0</v>
      </c>
      <c r="D19" s="271">
        <f t="shared" ref="D19:E28" si="3">C19</f>
        <v>0</v>
      </c>
      <c r="E19" s="271">
        <f t="shared" si="3"/>
        <v>0</v>
      </c>
      <c r="F19" s="273">
        <v>0</v>
      </c>
      <c r="G19" s="277"/>
      <c r="H19" s="277"/>
      <c r="I19" s="277"/>
      <c r="J19" s="277"/>
      <c r="K19" s="277"/>
      <c r="L19" s="273"/>
      <c r="M19" s="275">
        <f t="shared" si="2"/>
        <v>0</v>
      </c>
      <c r="N19" s="276">
        <f t="shared" si="2"/>
        <v>0</v>
      </c>
      <c r="O19" s="273">
        <v>0</v>
      </c>
      <c r="P19" s="274"/>
      <c r="Q19" s="274"/>
      <c r="R19" s="274"/>
      <c r="S19" s="118"/>
    </row>
    <row r="20" spans="1:20" s="115" customFormat="1" ht="34.5" customHeight="1">
      <c r="A20" s="269" t="s">
        <v>161</v>
      </c>
      <c r="B20" s="270" t="s">
        <v>160</v>
      </c>
      <c r="C20" s="271">
        <v>156.80000000000001</v>
      </c>
      <c r="D20" s="271">
        <f t="shared" si="3"/>
        <v>156.80000000000001</v>
      </c>
      <c r="E20" s="271">
        <f t="shared" si="3"/>
        <v>156.80000000000001</v>
      </c>
      <c r="F20" s="273">
        <f>E20/D20</f>
        <v>1</v>
      </c>
      <c r="G20" s="277"/>
      <c r="H20" s="277"/>
      <c r="I20" s="277"/>
      <c r="J20" s="277"/>
      <c r="K20" s="277"/>
      <c r="L20" s="273"/>
      <c r="M20" s="275">
        <f t="shared" si="2"/>
        <v>156.80000000000001</v>
      </c>
      <c r="N20" s="276">
        <f t="shared" si="2"/>
        <v>156.80000000000001</v>
      </c>
      <c r="O20" s="273">
        <f>N20/M20</f>
        <v>1</v>
      </c>
      <c r="P20" s="274"/>
      <c r="Q20" s="274"/>
      <c r="R20" s="274"/>
      <c r="S20" s="118"/>
    </row>
    <row r="21" spans="1:20" s="115" customFormat="1" ht="34.5" customHeight="1">
      <c r="A21" s="269" t="s">
        <v>163</v>
      </c>
      <c r="B21" s="270" t="s">
        <v>162</v>
      </c>
      <c r="C21" s="271">
        <v>41.5</v>
      </c>
      <c r="D21" s="271">
        <f t="shared" si="3"/>
        <v>41.5</v>
      </c>
      <c r="E21" s="271">
        <f t="shared" si="3"/>
        <v>41.5</v>
      </c>
      <c r="F21" s="273">
        <f>E21/D21</f>
        <v>1</v>
      </c>
      <c r="G21" s="277"/>
      <c r="H21" s="277"/>
      <c r="I21" s="277"/>
      <c r="J21" s="271"/>
      <c r="K21" s="271"/>
      <c r="L21" s="273"/>
      <c r="M21" s="275">
        <f t="shared" si="2"/>
        <v>41.5</v>
      </c>
      <c r="N21" s="276">
        <f t="shared" si="2"/>
        <v>41.5</v>
      </c>
      <c r="O21" s="273">
        <f>N21/M21</f>
        <v>1</v>
      </c>
      <c r="P21" s="274"/>
      <c r="Q21" s="274"/>
      <c r="R21" s="274"/>
      <c r="S21" s="118"/>
    </row>
    <row r="22" spans="1:20" s="115" customFormat="1" ht="36" customHeight="1">
      <c r="A22" s="269" t="s">
        <v>310</v>
      </c>
      <c r="B22" s="280" t="s">
        <v>164</v>
      </c>
      <c r="C22" s="271">
        <v>10683.2</v>
      </c>
      <c r="D22" s="271">
        <f t="shared" si="3"/>
        <v>10683.2</v>
      </c>
      <c r="E22" s="271">
        <f t="shared" si="3"/>
        <v>10683.2</v>
      </c>
      <c r="F22" s="273">
        <f>E22/D22</f>
        <v>1</v>
      </c>
      <c r="G22" s="277"/>
      <c r="H22" s="277"/>
      <c r="I22" s="277"/>
      <c r="J22" s="277"/>
      <c r="K22" s="277"/>
      <c r="L22" s="273"/>
      <c r="M22" s="275">
        <f t="shared" si="2"/>
        <v>10683.2</v>
      </c>
      <c r="N22" s="276">
        <f t="shared" si="2"/>
        <v>10683.2</v>
      </c>
      <c r="O22" s="273">
        <f>N22/M22</f>
        <v>1</v>
      </c>
      <c r="P22" s="274"/>
      <c r="Q22" s="274"/>
      <c r="R22" s="274"/>
      <c r="S22" s="118"/>
    </row>
    <row r="23" spans="1:20" s="116" customFormat="1" ht="33.75" customHeight="1">
      <c r="A23" s="269" t="s">
        <v>165</v>
      </c>
      <c r="B23" s="270" t="s">
        <v>166</v>
      </c>
      <c r="C23" s="271">
        <v>19089.7</v>
      </c>
      <c r="D23" s="271">
        <f t="shared" si="3"/>
        <v>19089.7</v>
      </c>
      <c r="E23" s="271">
        <f t="shared" si="3"/>
        <v>19089.7</v>
      </c>
      <c r="F23" s="273">
        <f t="shared" ref="F23:F36" si="4">E23/D23</f>
        <v>1</v>
      </c>
      <c r="G23" s="277"/>
      <c r="H23" s="277"/>
      <c r="I23" s="277"/>
      <c r="J23" s="277"/>
      <c r="K23" s="277"/>
      <c r="L23" s="273"/>
      <c r="M23" s="275">
        <f t="shared" si="2"/>
        <v>19089.7</v>
      </c>
      <c r="N23" s="276">
        <f t="shared" si="2"/>
        <v>19089.7</v>
      </c>
      <c r="O23" s="273">
        <f t="shared" ref="O23:O63" si="5">N23/M23</f>
        <v>1</v>
      </c>
      <c r="P23" s="274"/>
      <c r="Q23" s="274"/>
      <c r="R23" s="274"/>
      <c r="S23" s="117"/>
    </row>
    <row r="24" spans="1:20" s="116" customFormat="1" ht="33" customHeight="1">
      <c r="A24" s="269" t="s">
        <v>167</v>
      </c>
      <c r="B24" s="270" t="s">
        <v>168</v>
      </c>
      <c r="C24" s="275">
        <v>3115.1</v>
      </c>
      <c r="D24" s="275">
        <f t="shared" si="3"/>
        <v>3115.1</v>
      </c>
      <c r="E24" s="271">
        <f t="shared" si="3"/>
        <v>3115.1</v>
      </c>
      <c r="F24" s="273">
        <f t="shared" si="4"/>
        <v>1</v>
      </c>
      <c r="G24" s="277"/>
      <c r="H24" s="277"/>
      <c r="I24" s="277"/>
      <c r="J24" s="277"/>
      <c r="K24" s="277"/>
      <c r="L24" s="273"/>
      <c r="M24" s="275">
        <f t="shared" si="2"/>
        <v>3115.1</v>
      </c>
      <c r="N24" s="276">
        <f t="shared" si="2"/>
        <v>3115.1</v>
      </c>
      <c r="O24" s="273">
        <f t="shared" si="5"/>
        <v>1</v>
      </c>
      <c r="P24" s="274"/>
      <c r="Q24" s="274"/>
      <c r="R24" s="274"/>
      <c r="S24" s="117"/>
    </row>
    <row r="25" spans="1:20" s="116" customFormat="1" ht="33" customHeight="1">
      <c r="A25" s="269" t="s">
        <v>169</v>
      </c>
      <c r="B25" s="270" t="s">
        <v>170</v>
      </c>
      <c r="C25" s="275">
        <v>1894.8</v>
      </c>
      <c r="D25" s="275">
        <f t="shared" si="3"/>
        <v>1894.8</v>
      </c>
      <c r="E25" s="271">
        <f t="shared" si="3"/>
        <v>1894.8</v>
      </c>
      <c r="F25" s="273">
        <f t="shared" si="4"/>
        <v>1</v>
      </c>
      <c r="G25" s="277"/>
      <c r="H25" s="277"/>
      <c r="I25" s="277"/>
      <c r="J25" s="277"/>
      <c r="K25" s="277"/>
      <c r="L25" s="273"/>
      <c r="M25" s="275">
        <f t="shared" si="2"/>
        <v>1894.8</v>
      </c>
      <c r="N25" s="276">
        <f t="shared" si="2"/>
        <v>1894.8</v>
      </c>
      <c r="O25" s="273">
        <f t="shared" si="5"/>
        <v>1</v>
      </c>
      <c r="P25" s="274"/>
      <c r="Q25" s="274"/>
      <c r="R25" s="274"/>
      <c r="S25" s="117"/>
    </row>
    <row r="26" spans="1:20" s="116" customFormat="1" ht="33" customHeight="1">
      <c r="A26" s="269" t="s">
        <v>171</v>
      </c>
      <c r="B26" s="281" t="s">
        <v>172</v>
      </c>
      <c r="C26" s="275">
        <v>998.1</v>
      </c>
      <c r="D26" s="275">
        <f t="shared" si="3"/>
        <v>998.1</v>
      </c>
      <c r="E26" s="271">
        <f t="shared" si="3"/>
        <v>998.1</v>
      </c>
      <c r="F26" s="273">
        <f t="shared" si="4"/>
        <v>1</v>
      </c>
      <c r="G26" s="277"/>
      <c r="H26" s="277"/>
      <c r="I26" s="277"/>
      <c r="J26" s="277"/>
      <c r="K26" s="277"/>
      <c r="L26" s="273"/>
      <c r="M26" s="275">
        <f t="shared" si="2"/>
        <v>998.1</v>
      </c>
      <c r="N26" s="276">
        <f t="shared" si="2"/>
        <v>998.1</v>
      </c>
      <c r="O26" s="273">
        <f t="shared" si="5"/>
        <v>1</v>
      </c>
      <c r="P26" s="274"/>
      <c r="Q26" s="274"/>
      <c r="R26" s="274"/>
      <c r="S26" s="117"/>
    </row>
    <row r="27" spans="1:20" s="116" customFormat="1" ht="33" customHeight="1">
      <c r="A27" s="269" t="s">
        <v>173</v>
      </c>
      <c r="B27" s="270" t="s">
        <v>174</v>
      </c>
      <c r="C27" s="275">
        <v>12656.1</v>
      </c>
      <c r="D27" s="275">
        <f t="shared" si="3"/>
        <v>12656.1</v>
      </c>
      <c r="E27" s="271">
        <f t="shared" si="3"/>
        <v>12656.1</v>
      </c>
      <c r="F27" s="273">
        <f t="shared" si="4"/>
        <v>1</v>
      </c>
      <c r="G27" s="274"/>
      <c r="H27" s="274"/>
      <c r="I27" s="274"/>
      <c r="J27" s="274"/>
      <c r="K27" s="274"/>
      <c r="L27" s="273"/>
      <c r="M27" s="275">
        <f t="shared" si="2"/>
        <v>12656.1</v>
      </c>
      <c r="N27" s="276">
        <f t="shared" si="2"/>
        <v>12656.1</v>
      </c>
      <c r="O27" s="273">
        <f t="shared" si="5"/>
        <v>1</v>
      </c>
      <c r="P27" s="274"/>
      <c r="Q27" s="274"/>
      <c r="R27" s="274"/>
      <c r="S27" s="117"/>
    </row>
    <row r="28" spans="1:20" s="116" customFormat="1" ht="33" customHeight="1">
      <c r="A28" s="269" t="s">
        <v>175</v>
      </c>
      <c r="B28" s="119" t="s">
        <v>176</v>
      </c>
      <c r="C28" s="275">
        <v>9956.7000000000007</v>
      </c>
      <c r="D28" s="275">
        <f t="shared" si="3"/>
        <v>9956.7000000000007</v>
      </c>
      <c r="E28" s="271">
        <f t="shared" si="3"/>
        <v>9956.7000000000007</v>
      </c>
      <c r="F28" s="273">
        <f t="shared" si="4"/>
        <v>1</v>
      </c>
      <c r="G28" s="274"/>
      <c r="H28" s="274"/>
      <c r="I28" s="274"/>
      <c r="J28" s="274"/>
      <c r="K28" s="274"/>
      <c r="L28" s="273"/>
      <c r="M28" s="275">
        <f t="shared" si="2"/>
        <v>9956.7000000000007</v>
      </c>
      <c r="N28" s="276">
        <f t="shared" si="2"/>
        <v>9956.7000000000007</v>
      </c>
      <c r="O28" s="273">
        <f t="shared" si="5"/>
        <v>1</v>
      </c>
      <c r="P28" s="274"/>
      <c r="Q28" s="274"/>
      <c r="R28" s="274"/>
      <c r="S28" s="117"/>
    </row>
    <row r="29" spans="1:20" s="121" customFormat="1" ht="33" customHeight="1">
      <c r="A29" s="282" t="s">
        <v>177</v>
      </c>
      <c r="B29" s="283" t="s">
        <v>178</v>
      </c>
      <c r="C29" s="266">
        <f>C30+C31</f>
        <v>36843.800000000003</v>
      </c>
      <c r="D29" s="266">
        <f>D30+D31</f>
        <v>36843.800000000003</v>
      </c>
      <c r="E29" s="284">
        <f>E30+E31</f>
        <v>36545.370000000003</v>
      </c>
      <c r="F29" s="267">
        <f t="shared" si="4"/>
        <v>0.99199999999999999</v>
      </c>
      <c r="G29" s="266"/>
      <c r="H29" s="266"/>
      <c r="I29" s="266"/>
      <c r="J29" s="266"/>
      <c r="K29" s="266"/>
      <c r="L29" s="267"/>
      <c r="M29" s="266">
        <f>M31+M30</f>
        <v>36843.800000000003</v>
      </c>
      <c r="N29" s="266">
        <f>N30+N31</f>
        <v>36545.370000000003</v>
      </c>
      <c r="O29" s="267">
        <f t="shared" si="5"/>
        <v>0.99199999999999999</v>
      </c>
      <c r="P29" s="266"/>
      <c r="Q29" s="266"/>
      <c r="R29" s="266"/>
      <c r="S29" s="120"/>
    </row>
    <row r="30" spans="1:20" s="115" customFormat="1" ht="33" customHeight="1">
      <c r="A30" s="269" t="s">
        <v>179</v>
      </c>
      <c r="B30" s="270" t="s">
        <v>180</v>
      </c>
      <c r="C30" s="275">
        <v>36688.800000000003</v>
      </c>
      <c r="D30" s="275">
        <f>C30</f>
        <v>36688.800000000003</v>
      </c>
      <c r="E30" s="275">
        <v>36446.370000000003</v>
      </c>
      <c r="F30" s="273">
        <f t="shared" si="4"/>
        <v>0.99299999999999999</v>
      </c>
      <c r="G30" s="274"/>
      <c r="H30" s="274"/>
      <c r="I30" s="274"/>
      <c r="J30" s="274"/>
      <c r="K30" s="274"/>
      <c r="L30" s="285"/>
      <c r="M30" s="275">
        <f>D30</f>
        <v>36688.800000000003</v>
      </c>
      <c r="N30" s="275">
        <f>E30</f>
        <v>36446.370000000003</v>
      </c>
      <c r="O30" s="273">
        <f t="shared" si="5"/>
        <v>0.99299999999999999</v>
      </c>
      <c r="P30" s="274"/>
      <c r="Q30" s="274"/>
      <c r="R30" s="274"/>
      <c r="S30" s="118"/>
    </row>
    <row r="31" spans="1:20" s="115" customFormat="1" ht="33" customHeight="1">
      <c r="A31" s="269" t="s">
        <v>222</v>
      </c>
      <c r="B31" s="270" t="s">
        <v>265</v>
      </c>
      <c r="C31" s="275">
        <v>155</v>
      </c>
      <c r="D31" s="275">
        <v>155</v>
      </c>
      <c r="E31" s="275">
        <v>99</v>
      </c>
      <c r="F31" s="273">
        <f t="shared" si="4"/>
        <v>0.63900000000000001</v>
      </c>
      <c r="G31" s="274"/>
      <c r="H31" s="274"/>
      <c r="I31" s="274"/>
      <c r="J31" s="274"/>
      <c r="K31" s="274"/>
      <c r="L31" s="285"/>
      <c r="M31" s="275">
        <f>D31</f>
        <v>155</v>
      </c>
      <c r="N31" s="275">
        <f>E31</f>
        <v>99</v>
      </c>
      <c r="O31" s="273">
        <f t="shared" si="5"/>
        <v>0.63900000000000001</v>
      </c>
      <c r="P31" s="274"/>
      <c r="Q31" s="274"/>
      <c r="R31" s="274"/>
      <c r="S31" s="118"/>
    </row>
    <row r="32" spans="1:20" s="121" customFormat="1" ht="72" customHeight="1">
      <c r="A32" s="282" t="s">
        <v>181</v>
      </c>
      <c r="B32" s="283" t="s">
        <v>182</v>
      </c>
      <c r="C32" s="266">
        <f>C33+C34+C35+C36</f>
        <v>32490.7</v>
      </c>
      <c r="D32" s="266">
        <f>D33+D34+D35+D36</f>
        <v>32490.7</v>
      </c>
      <c r="E32" s="266">
        <f>E33+E34+E35+E36</f>
        <v>21684.85</v>
      </c>
      <c r="F32" s="267">
        <f t="shared" si="4"/>
        <v>0.66700000000000004</v>
      </c>
      <c r="G32" s="266">
        <f>G33</f>
        <v>0</v>
      </c>
      <c r="H32" s="266">
        <f>H33</f>
        <v>0</v>
      </c>
      <c r="I32" s="266">
        <f>I33</f>
        <v>0</v>
      </c>
      <c r="J32" s="266">
        <f>J33+J34+J35+J36</f>
        <v>28011.9</v>
      </c>
      <c r="K32" s="266">
        <f>K33+K34+K35+K36</f>
        <v>20937.310000000001</v>
      </c>
      <c r="L32" s="267">
        <f>K32/J32</f>
        <v>0.747</v>
      </c>
      <c r="M32" s="266">
        <f>M33+M34+M35+M36</f>
        <v>4478.8</v>
      </c>
      <c r="N32" s="266">
        <f>N33+N34+N35+N36</f>
        <v>747.54</v>
      </c>
      <c r="O32" s="267">
        <f t="shared" si="5"/>
        <v>0.16700000000000001</v>
      </c>
      <c r="P32" s="286"/>
      <c r="Q32" s="286"/>
      <c r="R32" s="286"/>
      <c r="S32" s="120"/>
      <c r="T32" s="121">
        <v>777</v>
      </c>
    </row>
    <row r="33" spans="1:19" s="115" customFormat="1" ht="51" customHeight="1">
      <c r="A33" s="269" t="s">
        <v>183</v>
      </c>
      <c r="B33" s="270" t="s">
        <v>184</v>
      </c>
      <c r="C33" s="275">
        <v>3612.3</v>
      </c>
      <c r="D33" s="275">
        <f>C33</f>
        <v>3612.3</v>
      </c>
      <c r="E33" s="275">
        <v>99.99</v>
      </c>
      <c r="F33" s="273">
        <f t="shared" si="4"/>
        <v>2.8000000000000001E-2</v>
      </c>
      <c r="G33" s="274"/>
      <c r="H33" s="274"/>
      <c r="I33" s="274"/>
      <c r="J33" s="275">
        <v>0</v>
      </c>
      <c r="K33" s="275">
        <v>0</v>
      </c>
      <c r="L33" s="285">
        <f>SUM(L39:L44)</f>
        <v>0.75700000000000001</v>
      </c>
      <c r="M33" s="275">
        <f>D33</f>
        <v>3612.3</v>
      </c>
      <c r="N33" s="287">
        <f>E33</f>
        <v>99.99</v>
      </c>
      <c r="O33" s="273">
        <f t="shared" si="5"/>
        <v>2.8000000000000001E-2</v>
      </c>
      <c r="P33" s="274"/>
      <c r="Q33" s="274"/>
      <c r="R33" s="274"/>
      <c r="S33" s="118"/>
    </row>
    <row r="34" spans="1:19" s="115" customFormat="1" ht="51" customHeight="1">
      <c r="A34" s="269" t="s">
        <v>276</v>
      </c>
      <c r="B34" s="270" t="s">
        <v>266</v>
      </c>
      <c r="C34" s="275">
        <v>11760.8</v>
      </c>
      <c r="D34" s="275">
        <f>C34</f>
        <v>11760.8</v>
      </c>
      <c r="E34" s="275">
        <f>K34+N34</f>
        <v>5641.51</v>
      </c>
      <c r="F34" s="273">
        <f t="shared" si="4"/>
        <v>0.48</v>
      </c>
      <c r="G34" s="274"/>
      <c r="H34" s="274"/>
      <c r="I34" s="274"/>
      <c r="J34" s="275">
        <v>11407.9</v>
      </c>
      <c r="K34" s="275">
        <v>5472.26</v>
      </c>
      <c r="L34" s="285">
        <f>K34/J34</f>
        <v>0.48</v>
      </c>
      <c r="M34" s="275">
        <v>352.9</v>
      </c>
      <c r="N34" s="288">
        <v>169.25</v>
      </c>
      <c r="O34" s="273">
        <f t="shared" si="5"/>
        <v>0.48</v>
      </c>
      <c r="P34" s="274"/>
      <c r="Q34" s="274"/>
      <c r="R34" s="274"/>
      <c r="S34" s="118"/>
    </row>
    <row r="35" spans="1:19" s="115" customFormat="1" ht="51" customHeight="1">
      <c r="A35" s="269" t="s">
        <v>278</v>
      </c>
      <c r="B35" s="270" t="s">
        <v>311</v>
      </c>
      <c r="C35" s="275">
        <v>15959.8</v>
      </c>
      <c r="D35" s="275">
        <f>C35</f>
        <v>15959.8</v>
      </c>
      <c r="E35" s="275">
        <f>K35+N35</f>
        <v>14785.94</v>
      </c>
      <c r="F35" s="273">
        <f t="shared" si="4"/>
        <v>0.92600000000000005</v>
      </c>
      <c r="G35" s="274"/>
      <c r="H35" s="274"/>
      <c r="I35" s="274"/>
      <c r="J35" s="275">
        <v>15481</v>
      </c>
      <c r="K35" s="275">
        <v>14342.36</v>
      </c>
      <c r="L35" s="285">
        <f>K35/J35</f>
        <v>0.92600000000000005</v>
      </c>
      <c r="M35" s="275">
        <v>478.8</v>
      </c>
      <c r="N35" s="288">
        <v>443.58</v>
      </c>
      <c r="O35" s="273">
        <f t="shared" si="5"/>
        <v>0.92600000000000005</v>
      </c>
      <c r="P35" s="274"/>
      <c r="Q35" s="274"/>
      <c r="R35" s="274"/>
      <c r="S35" s="118"/>
    </row>
    <row r="36" spans="1:19" s="115" customFormat="1" ht="51" customHeight="1">
      <c r="A36" s="269" t="s">
        <v>312</v>
      </c>
      <c r="B36" s="270" t="s">
        <v>162</v>
      </c>
      <c r="C36" s="275">
        <v>1157.8</v>
      </c>
      <c r="D36" s="275">
        <f>C36</f>
        <v>1157.8</v>
      </c>
      <c r="E36" s="275">
        <f>K36+N36</f>
        <v>1157.4100000000001</v>
      </c>
      <c r="F36" s="273">
        <f t="shared" si="4"/>
        <v>1</v>
      </c>
      <c r="G36" s="274"/>
      <c r="H36" s="274"/>
      <c r="I36" s="274"/>
      <c r="J36" s="275">
        <v>1123</v>
      </c>
      <c r="K36" s="275">
        <v>1122.69</v>
      </c>
      <c r="L36" s="285">
        <f>K36/J36</f>
        <v>1</v>
      </c>
      <c r="M36" s="275">
        <v>34.799999999999997</v>
      </c>
      <c r="N36" s="288">
        <v>34.72</v>
      </c>
      <c r="O36" s="273">
        <f t="shared" si="5"/>
        <v>0.998</v>
      </c>
      <c r="P36" s="274"/>
      <c r="Q36" s="274"/>
      <c r="R36" s="274"/>
      <c r="S36" s="118"/>
    </row>
    <row r="37" spans="1:19" s="115" customFormat="1" ht="51" customHeight="1">
      <c r="A37" s="282" t="s">
        <v>144</v>
      </c>
      <c r="B37" s="289" t="s">
        <v>185</v>
      </c>
      <c r="C37" s="266">
        <f>C38+C39+C40+C41+C42+C43+C44+C45+C46+C47+C50+C51+C52+C53+C54+C55+C48+C49</f>
        <v>38645.4</v>
      </c>
      <c r="D37" s="266">
        <f>D38+D39+D40+D41+D42+D43+D44+D45+D46+D47+D50+D51+D52+D53+D54+D55+D48+D49</f>
        <v>38645.4</v>
      </c>
      <c r="E37" s="266">
        <f>E38+E39+E40+E41+E42+E43+E44+E45+E46+E47+E50+E51+E52+E53+E54+E55</f>
        <v>18560.09</v>
      </c>
      <c r="F37" s="267">
        <v>0</v>
      </c>
      <c r="G37" s="286"/>
      <c r="H37" s="286"/>
      <c r="I37" s="286"/>
      <c r="J37" s="290">
        <f>J44+J45+J46+J47+J48+J49</f>
        <v>34366.699999999997</v>
      </c>
      <c r="K37" s="290">
        <f>K44+K45+K46+K47</f>
        <v>16538</v>
      </c>
      <c r="L37" s="267">
        <f>K37/J37</f>
        <v>0.48099999999999998</v>
      </c>
      <c r="M37" s="266">
        <f>M38+M39+M40+M41+M42+M43+M44+M45+M46+M47+M50+M51+M52+M53+M54+M55+M48+M49</f>
        <v>4031.1</v>
      </c>
      <c r="N37" s="291">
        <f>N38+N39+N40+N41+N42+N43+N44+N45+N46+N47+N48</f>
        <v>2022.09</v>
      </c>
      <c r="O37" s="292">
        <f t="shared" si="5"/>
        <v>0.502</v>
      </c>
      <c r="P37" s="290">
        <f>P47+P48+P49</f>
        <v>247.6</v>
      </c>
      <c r="Q37" s="286"/>
      <c r="R37" s="293"/>
      <c r="S37" s="118"/>
    </row>
    <row r="38" spans="1:19" s="115" customFormat="1" ht="51" customHeight="1">
      <c r="A38" s="269" t="s">
        <v>186</v>
      </c>
      <c r="B38" s="294" t="s">
        <v>187</v>
      </c>
      <c r="C38" s="275">
        <v>229.2</v>
      </c>
      <c r="D38" s="275">
        <f t="shared" ref="D38:D55" si="6">C38</f>
        <v>229.2</v>
      </c>
      <c r="E38" s="276">
        <v>229.16</v>
      </c>
      <c r="F38" s="273">
        <f t="shared" ref="F38:F43" si="7">E38/D38</f>
        <v>1</v>
      </c>
      <c r="G38" s="274"/>
      <c r="H38" s="274"/>
      <c r="I38" s="274"/>
      <c r="J38" s="274"/>
      <c r="K38" s="274"/>
      <c r="L38" s="285">
        <v>0</v>
      </c>
      <c r="M38" s="275">
        <f t="shared" ref="M38:N41" si="8">D38</f>
        <v>229.2</v>
      </c>
      <c r="N38" s="287">
        <f t="shared" si="8"/>
        <v>229.16</v>
      </c>
      <c r="O38" s="285">
        <f t="shared" si="5"/>
        <v>1</v>
      </c>
      <c r="P38" s="274"/>
      <c r="Q38" s="274"/>
      <c r="R38" s="274"/>
      <c r="S38" s="118"/>
    </row>
    <row r="39" spans="1:19" s="115" customFormat="1" ht="51" customHeight="1">
      <c r="A39" s="269" t="s">
        <v>188</v>
      </c>
      <c r="B39" s="294" t="s">
        <v>189</v>
      </c>
      <c r="C39" s="275">
        <v>268</v>
      </c>
      <c r="D39" s="275">
        <f t="shared" si="6"/>
        <v>268</v>
      </c>
      <c r="E39" s="276">
        <v>267.97000000000003</v>
      </c>
      <c r="F39" s="273">
        <f t="shared" si="7"/>
        <v>1</v>
      </c>
      <c r="G39" s="274"/>
      <c r="H39" s="274"/>
      <c r="I39" s="274"/>
      <c r="J39" s="274"/>
      <c r="K39" s="274"/>
      <c r="L39" s="285">
        <v>0</v>
      </c>
      <c r="M39" s="275">
        <f t="shared" si="8"/>
        <v>268</v>
      </c>
      <c r="N39" s="287">
        <f t="shared" si="8"/>
        <v>267.97000000000003</v>
      </c>
      <c r="O39" s="285">
        <f t="shared" si="5"/>
        <v>1</v>
      </c>
      <c r="P39" s="274"/>
      <c r="Q39" s="274"/>
      <c r="R39" s="274"/>
      <c r="S39" s="118"/>
    </row>
    <row r="40" spans="1:19" s="115" customFormat="1" ht="51" customHeight="1">
      <c r="A40" s="269" t="s">
        <v>190</v>
      </c>
      <c r="B40" s="294" t="s">
        <v>191</v>
      </c>
      <c r="C40" s="275">
        <v>302.60000000000002</v>
      </c>
      <c r="D40" s="275">
        <f t="shared" si="6"/>
        <v>302.60000000000002</v>
      </c>
      <c r="E40" s="276">
        <v>302.58999999999997</v>
      </c>
      <c r="F40" s="273">
        <f t="shared" si="7"/>
        <v>1</v>
      </c>
      <c r="G40" s="274"/>
      <c r="H40" s="274"/>
      <c r="I40" s="274"/>
      <c r="J40" s="274"/>
      <c r="K40" s="274"/>
      <c r="L40" s="285">
        <v>0</v>
      </c>
      <c r="M40" s="275">
        <f t="shared" si="8"/>
        <v>302.60000000000002</v>
      </c>
      <c r="N40" s="287">
        <f t="shared" si="8"/>
        <v>302.58999999999997</v>
      </c>
      <c r="O40" s="285">
        <f t="shared" si="5"/>
        <v>1</v>
      </c>
      <c r="P40" s="274"/>
      <c r="Q40" s="274"/>
      <c r="R40" s="274"/>
      <c r="S40" s="118"/>
    </row>
    <row r="41" spans="1:19" s="115" customFormat="1" ht="51" customHeight="1">
      <c r="A41" s="269" t="s">
        <v>192</v>
      </c>
      <c r="B41" s="294" t="s">
        <v>193</v>
      </c>
      <c r="C41" s="275">
        <v>622.70000000000005</v>
      </c>
      <c r="D41" s="275">
        <f t="shared" si="6"/>
        <v>622.70000000000005</v>
      </c>
      <c r="E41" s="276">
        <v>622.62</v>
      </c>
      <c r="F41" s="273">
        <f t="shared" si="7"/>
        <v>1</v>
      </c>
      <c r="G41" s="274"/>
      <c r="H41" s="274"/>
      <c r="I41" s="274"/>
      <c r="J41" s="274"/>
      <c r="K41" s="274"/>
      <c r="L41" s="285">
        <v>0</v>
      </c>
      <c r="M41" s="275">
        <f t="shared" si="8"/>
        <v>622.70000000000005</v>
      </c>
      <c r="N41" s="287">
        <f t="shared" si="8"/>
        <v>622.62</v>
      </c>
      <c r="O41" s="285">
        <f t="shared" si="5"/>
        <v>1</v>
      </c>
      <c r="P41" s="274"/>
      <c r="Q41" s="274"/>
      <c r="R41" s="274"/>
      <c r="S41" s="118"/>
    </row>
    <row r="42" spans="1:19" s="115" customFormat="1" ht="50.25" customHeight="1">
      <c r="A42" s="269" t="s">
        <v>194</v>
      </c>
      <c r="B42" s="294" t="s">
        <v>195</v>
      </c>
      <c r="C42" s="275">
        <v>557.9</v>
      </c>
      <c r="D42" s="275">
        <f t="shared" si="6"/>
        <v>557.9</v>
      </c>
      <c r="E42" s="276">
        <v>0</v>
      </c>
      <c r="F42" s="273">
        <f t="shared" si="7"/>
        <v>0</v>
      </c>
      <c r="G42" s="274"/>
      <c r="H42" s="274"/>
      <c r="I42" s="274"/>
      <c r="J42" s="274"/>
      <c r="K42" s="274"/>
      <c r="L42" s="285">
        <v>0</v>
      </c>
      <c r="M42" s="275">
        <f>C42</f>
        <v>557.9</v>
      </c>
      <c r="N42" s="287">
        <v>0</v>
      </c>
      <c r="O42" s="285">
        <f t="shared" si="5"/>
        <v>0</v>
      </c>
      <c r="P42" s="274"/>
      <c r="Q42" s="274"/>
      <c r="R42" s="274"/>
      <c r="S42" s="118"/>
    </row>
    <row r="43" spans="1:19" s="115" customFormat="1" ht="50.25" customHeight="1">
      <c r="A43" s="269" t="s">
        <v>196</v>
      </c>
      <c r="B43" s="294" t="s">
        <v>197</v>
      </c>
      <c r="C43" s="275">
        <v>99.9</v>
      </c>
      <c r="D43" s="275">
        <f t="shared" si="6"/>
        <v>99.9</v>
      </c>
      <c r="E43" s="276">
        <v>0</v>
      </c>
      <c r="F43" s="273">
        <f t="shared" si="7"/>
        <v>0</v>
      </c>
      <c r="G43" s="274"/>
      <c r="H43" s="274"/>
      <c r="I43" s="274"/>
      <c r="J43" s="274"/>
      <c r="K43" s="274"/>
      <c r="L43" s="285">
        <v>0</v>
      </c>
      <c r="M43" s="275">
        <f>D43</f>
        <v>99.9</v>
      </c>
      <c r="N43" s="287">
        <v>0</v>
      </c>
      <c r="O43" s="285">
        <f t="shared" si="5"/>
        <v>0</v>
      </c>
      <c r="P43" s="274"/>
      <c r="Q43" s="274"/>
      <c r="R43" s="274"/>
      <c r="S43" s="118"/>
    </row>
    <row r="44" spans="1:19" s="115" customFormat="1" ht="50.25" customHeight="1">
      <c r="A44" s="269" t="s">
        <v>270</v>
      </c>
      <c r="B44" s="294" t="s">
        <v>267</v>
      </c>
      <c r="C44" s="275">
        <v>13541.7</v>
      </c>
      <c r="D44" s="275">
        <f t="shared" si="6"/>
        <v>13541.7</v>
      </c>
      <c r="E44" s="276">
        <f>K44+N44</f>
        <v>10246.31</v>
      </c>
      <c r="F44" s="273">
        <f>E44/D44</f>
        <v>0.75700000000000001</v>
      </c>
      <c r="G44" s="274"/>
      <c r="H44" s="274"/>
      <c r="I44" s="274"/>
      <c r="J44" s="271">
        <v>13135.3</v>
      </c>
      <c r="K44" s="271">
        <v>9938.92</v>
      </c>
      <c r="L44" s="273">
        <f t="shared" ref="L44:L49" si="9">K44/J44</f>
        <v>0.75700000000000001</v>
      </c>
      <c r="M44" s="275">
        <v>406.4</v>
      </c>
      <c r="N44" s="287">
        <v>307.39</v>
      </c>
      <c r="O44" s="285">
        <f t="shared" si="5"/>
        <v>0.75600000000000001</v>
      </c>
      <c r="P44" s="274"/>
      <c r="Q44" s="274"/>
      <c r="R44" s="274"/>
      <c r="S44" s="118"/>
    </row>
    <row r="45" spans="1:19" s="115" customFormat="1" ht="50.25" customHeight="1">
      <c r="A45" s="269" t="s">
        <v>271</v>
      </c>
      <c r="B45" s="294" t="s">
        <v>268</v>
      </c>
      <c r="C45" s="275">
        <v>1206.3</v>
      </c>
      <c r="D45" s="275">
        <f t="shared" si="6"/>
        <v>1206.3</v>
      </c>
      <c r="E45" s="276">
        <f>K45+N45</f>
        <v>1136.19</v>
      </c>
      <c r="F45" s="273">
        <f t="shared" ref="F45:F55" si="10">E45/D45</f>
        <v>0.94199999999999995</v>
      </c>
      <c r="G45" s="274"/>
      <c r="H45" s="274"/>
      <c r="I45" s="274"/>
      <c r="J45" s="271">
        <v>1170.0999999999999</v>
      </c>
      <c r="K45" s="271">
        <v>1102.0999999999999</v>
      </c>
      <c r="L45" s="273">
        <f t="shared" si="9"/>
        <v>0.94199999999999995</v>
      </c>
      <c r="M45" s="275">
        <v>36.200000000000003</v>
      </c>
      <c r="N45" s="287">
        <v>34.090000000000003</v>
      </c>
      <c r="O45" s="285">
        <f t="shared" si="5"/>
        <v>0.94199999999999995</v>
      </c>
      <c r="P45" s="274"/>
      <c r="Q45" s="274"/>
      <c r="R45" s="274"/>
      <c r="S45" s="118"/>
    </row>
    <row r="46" spans="1:19" s="115" customFormat="1" ht="50.25" customHeight="1">
      <c r="A46" s="269" t="s">
        <v>272</v>
      </c>
      <c r="B46" s="294" t="s">
        <v>269</v>
      </c>
      <c r="C46" s="275">
        <v>18556.8</v>
      </c>
      <c r="D46" s="275">
        <f t="shared" si="6"/>
        <v>18556.8</v>
      </c>
      <c r="E46" s="276">
        <f>K46+N46</f>
        <v>4685.07</v>
      </c>
      <c r="F46" s="273">
        <f t="shared" si="10"/>
        <v>0.252</v>
      </c>
      <c r="G46" s="274"/>
      <c r="H46" s="274"/>
      <c r="I46" s="274"/>
      <c r="J46" s="271">
        <v>18000</v>
      </c>
      <c r="K46" s="271">
        <v>4544.5200000000004</v>
      </c>
      <c r="L46" s="273">
        <f t="shared" si="9"/>
        <v>0.252</v>
      </c>
      <c r="M46" s="275">
        <v>556.79999999999995</v>
      </c>
      <c r="N46" s="287">
        <v>140.55000000000001</v>
      </c>
      <c r="O46" s="285">
        <f t="shared" si="5"/>
        <v>0.252</v>
      </c>
      <c r="P46" s="274"/>
      <c r="Q46" s="274"/>
      <c r="R46" s="274"/>
      <c r="S46" s="118"/>
    </row>
    <row r="47" spans="1:19" s="115" customFormat="1" ht="97.95" customHeight="1">
      <c r="A47" s="269" t="s">
        <v>273</v>
      </c>
      <c r="B47" s="294" t="s">
        <v>313</v>
      </c>
      <c r="C47" s="275">
        <v>1355.2</v>
      </c>
      <c r="D47" s="275">
        <f t="shared" si="6"/>
        <v>1355.2</v>
      </c>
      <c r="E47" s="276">
        <f>K47+N47</f>
        <v>1070.18</v>
      </c>
      <c r="F47" s="273">
        <f t="shared" si="10"/>
        <v>0.79</v>
      </c>
      <c r="G47" s="274"/>
      <c r="H47" s="274"/>
      <c r="I47" s="274"/>
      <c r="J47" s="271">
        <v>1000</v>
      </c>
      <c r="K47" s="277">
        <v>952.46</v>
      </c>
      <c r="L47" s="273">
        <f t="shared" si="9"/>
        <v>0.95199999999999996</v>
      </c>
      <c r="M47" s="275">
        <v>155.69999999999999</v>
      </c>
      <c r="N47" s="287">
        <v>117.72</v>
      </c>
      <c r="O47" s="273">
        <f t="shared" si="5"/>
        <v>0.75600000000000001</v>
      </c>
      <c r="P47" s="271">
        <v>199.5</v>
      </c>
      <c r="Q47" s="271">
        <v>0</v>
      </c>
      <c r="R47" s="271">
        <v>0</v>
      </c>
      <c r="S47" s="118"/>
    </row>
    <row r="48" spans="1:19" s="115" customFormat="1" ht="52.2" customHeight="1">
      <c r="A48" s="269" t="s">
        <v>314</v>
      </c>
      <c r="B48" s="294" t="s">
        <v>315</v>
      </c>
      <c r="C48" s="275">
        <v>89.5</v>
      </c>
      <c r="D48" s="275">
        <f t="shared" si="6"/>
        <v>89.5</v>
      </c>
      <c r="E48" s="276">
        <v>0</v>
      </c>
      <c r="F48" s="273">
        <f t="shared" si="10"/>
        <v>0</v>
      </c>
      <c r="G48" s="274"/>
      <c r="H48" s="274"/>
      <c r="I48" s="274"/>
      <c r="J48" s="271">
        <v>61.3</v>
      </c>
      <c r="K48" s="276">
        <v>0</v>
      </c>
      <c r="L48" s="273">
        <f t="shared" si="9"/>
        <v>0</v>
      </c>
      <c r="M48" s="275">
        <v>2.7</v>
      </c>
      <c r="N48" s="287">
        <v>0</v>
      </c>
      <c r="O48" s="273">
        <f t="shared" si="5"/>
        <v>0</v>
      </c>
      <c r="P48" s="271">
        <v>25.5</v>
      </c>
      <c r="Q48" s="271">
        <v>0</v>
      </c>
      <c r="R48" s="271">
        <v>0</v>
      </c>
      <c r="S48" s="118"/>
    </row>
    <row r="49" spans="1:19" s="115" customFormat="1" ht="62.4" customHeight="1">
      <c r="A49" s="269" t="s">
        <v>316</v>
      </c>
      <c r="B49" s="294" t="s">
        <v>317</v>
      </c>
      <c r="C49" s="275">
        <v>1430.7</v>
      </c>
      <c r="D49" s="275">
        <f t="shared" si="6"/>
        <v>1430.7</v>
      </c>
      <c r="E49" s="276">
        <v>0</v>
      </c>
      <c r="F49" s="273">
        <f t="shared" si="10"/>
        <v>0</v>
      </c>
      <c r="G49" s="274"/>
      <c r="H49" s="274"/>
      <c r="I49" s="274"/>
      <c r="J49" s="271">
        <v>1000</v>
      </c>
      <c r="K49" s="276">
        <v>0</v>
      </c>
      <c r="L49" s="273">
        <f t="shared" si="9"/>
        <v>0</v>
      </c>
      <c r="M49" s="275">
        <v>408.1</v>
      </c>
      <c r="N49" s="287">
        <v>0</v>
      </c>
      <c r="O49" s="285">
        <f t="shared" si="5"/>
        <v>0</v>
      </c>
      <c r="P49" s="271">
        <v>22.6</v>
      </c>
      <c r="Q49" s="271">
        <v>0</v>
      </c>
      <c r="R49" s="271">
        <v>0</v>
      </c>
      <c r="S49" s="118"/>
    </row>
    <row r="50" spans="1:19" s="115" customFormat="1" ht="52.2" customHeight="1">
      <c r="A50" s="269" t="s">
        <v>318</v>
      </c>
      <c r="B50" s="294" t="s">
        <v>319</v>
      </c>
      <c r="C50" s="275">
        <v>24.5</v>
      </c>
      <c r="D50" s="275">
        <f t="shared" si="6"/>
        <v>24.5</v>
      </c>
      <c r="E50" s="276">
        <v>0</v>
      </c>
      <c r="F50" s="273">
        <f t="shared" si="10"/>
        <v>0</v>
      </c>
      <c r="G50" s="274"/>
      <c r="H50" s="274"/>
      <c r="I50" s="274"/>
      <c r="J50" s="271"/>
      <c r="K50" s="277"/>
      <c r="L50" s="285"/>
      <c r="M50" s="275">
        <f t="shared" ref="M50:M55" si="11">D50</f>
        <v>24.5</v>
      </c>
      <c r="N50" s="287">
        <v>0</v>
      </c>
      <c r="O50" s="285">
        <f t="shared" si="5"/>
        <v>0</v>
      </c>
      <c r="P50" s="271"/>
      <c r="Q50" s="271"/>
      <c r="R50" s="271"/>
      <c r="S50" s="118"/>
    </row>
    <row r="51" spans="1:19" s="115" customFormat="1" ht="52.2" customHeight="1">
      <c r="A51" s="269" t="s">
        <v>320</v>
      </c>
      <c r="B51" s="294" t="s">
        <v>321</v>
      </c>
      <c r="C51" s="275">
        <v>176.7</v>
      </c>
      <c r="D51" s="275">
        <f t="shared" si="6"/>
        <v>176.7</v>
      </c>
      <c r="E51" s="276">
        <v>0</v>
      </c>
      <c r="F51" s="273">
        <f t="shared" si="10"/>
        <v>0</v>
      </c>
      <c r="G51" s="274"/>
      <c r="H51" s="274"/>
      <c r="I51" s="274"/>
      <c r="J51" s="271"/>
      <c r="K51" s="277"/>
      <c r="L51" s="285"/>
      <c r="M51" s="275">
        <f t="shared" si="11"/>
        <v>176.7</v>
      </c>
      <c r="N51" s="287">
        <v>0</v>
      </c>
      <c r="O51" s="285">
        <f t="shared" si="5"/>
        <v>0</v>
      </c>
      <c r="P51" s="271"/>
      <c r="Q51" s="271"/>
      <c r="R51" s="271"/>
      <c r="S51" s="118"/>
    </row>
    <row r="52" spans="1:19" s="115" customFormat="1" ht="52.2" customHeight="1">
      <c r="A52" s="269" t="s">
        <v>322</v>
      </c>
      <c r="B52" s="294" t="s">
        <v>323</v>
      </c>
      <c r="C52" s="275">
        <v>36.4</v>
      </c>
      <c r="D52" s="275">
        <f t="shared" si="6"/>
        <v>36.4</v>
      </c>
      <c r="E52" s="276">
        <v>0</v>
      </c>
      <c r="F52" s="273">
        <f t="shared" si="10"/>
        <v>0</v>
      </c>
      <c r="G52" s="274"/>
      <c r="H52" s="274"/>
      <c r="I52" s="274"/>
      <c r="J52" s="271"/>
      <c r="K52" s="277"/>
      <c r="L52" s="285"/>
      <c r="M52" s="275">
        <f t="shared" si="11"/>
        <v>36.4</v>
      </c>
      <c r="N52" s="287">
        <v>0</v>
      </c>
      <c r="O52" s="285">
        <f t="shared" si="5"/>
        <v>0</v>
      </c>
      <c r="P52" s="271"/>
      <c r="Q52" s="271"/>
      <c r="R52" s="271"/>
      <c r="S52" s="118"/>
    </row>
    <row r="53" spans="1:19" s="121" customFormat="1" ht="68.25" customHeight="1">
      <c r="A53" s="269" t="s">
        <v>324</v>
      </c>
      <c r="B53" s="294" t="s">
        <v>325</v>
      </c>
      <c r="C53" s="275">
        <v>25</v>
      </c>
      <c r="D53" s="275">
        <f t="shared" si="6"/>
        <v>25</v>
      </c>
      <c r="E53" s="276">
        <v>0</v>
      </c>
      <c r="F53" s="273">
        <f t="shared" si="10"/>
        <v>0</v>
      </c>
      <c r="G53" s="274"/>
      <c r="H53" s="274"/>
      <c r="I53" s="274"/>
      <c r="J53" s="271"/>
      <c r="K53" s="277"/>
      <c r="L53" s="285"/>
      <c r="M53" s="275">
        <f t="shared" si="11"/>
        <v>25</v>
      </c>
      <c r="N53" s="287">
        <v>0</v>
      </c>
      <c r="O53" s="285">
        <f t="shared" si="5"/>
        <v>0</v>
      </c>
      <c r="P53" s="277"/>
      <c r="Q53" s="277"/>
      <c r="R53" s="277"/>
      <c r="S53" s="120"/>
    </row>
    <row r="54" spans="1:19" s="122" customFormat="1" ht="50.4" customHeight="1">
      <c r="A54" s="269" t="s">
        <v>326</v>
      </c>
      <c r="B54" s="294" t="s">
        <v>327</v>
      </c>
      <c r="C54" s="275">
        <v>43.5</v>
      </c>
      <c r="D54" s="275">
        <f t="shared" si="6"/>
        <v>43.5</v>
      </c>
      <c r="E54" s="276">
        <v>0</v>
      </c>
      <c r="F54" s="273">
        <f t="shared" si="10"/>
        <v>0</v>
      </c>
      <c r="G54" s="274"/>
      <c r="H54" s="274"/>
      <c r="I54" s="274"/>
      <c r="J54" s="271"/>
      <c r="K54" s="277"/>
      <c r="L54" s="285"/>
      <c r="M54" s="275">
        <f t="shared" si="11"/>
        <v>43.5</v>
      </c>
      <c r="N54" s="287">
        <v>0</v>
      </c>
      <c r="O54" s="285">
        <f t="shared" si="5"/>
        <v>0</v>
      </c>
      <c r="P54" s="277"/>
      <c r="Q54" s="277"/>
      <c r="R54" s="277"/>
      <c r="S54" s="236"/>
    </row>
    <row r="55" spans="1:19" s="124" customFormat="1" ht="27.75" customHeight="1">
      <c r="A55" s="269" t="s">
        <v>328</v>
      </c>
      <c r="B55" s="294" t="s">
        <v>329</v>
      </c>
      <c r="C55" s="275">
        <v>78.8</v>
      </c>
      <c r="D55" s="275">
        <f t="shared" si="6"/>
        <v>78.8</v>
      </c>
      <c r="E55" s="276">
        <v>0</v>
      </c>
      <c r="F55" s="273">
        <f t="shared" si="10"/>
        <v>0</v>
      </c>
      <c r="G55" s="274"/>
      <c r="H55" s="274"/>
      <c r="I55" s="274"/>
      <c r="J55" s="271"/>
      <c r="K55" s="277"/>
      <c r="L55" s="285"/>
      <c r="M55" s="275">
        <f t="shared" si="11"/>
        <v>78.8</v>
      </c>
      <c r="N55" s="287">
        <v>0</v>
      </c>
      <c r="O55" s="285">
        <f t="shared" si="5"/>
        <v>0</v>
      </c>
      <c r="P55" s="277"/>
      <c r="Q55" s="277"/>
      <c r="R55" s="277"/>
      <c r="S55" s="127"/>
    </row>
    <row r="56" spans="1:19" ht="66">
      <c r="A56" s="282" t="s">
        <v>145</v>
      </c>
      <c r="B56" s="265" t="s">
        <v>275</v>
      </c>
      <c r="C56" s="266">
        <f>C57+C58+C60</f>
        <v>20760</v>
      </c>
      <c r="D56" s="266">
        <f>D57+D58+D60</f>
        <v>20760</v>
      </c>
      <c r="E56" s="295">
        <f>E57+E58+E60</f>
        <v>20451.099999999999</v>
      </c>
      <c r="F56" s="267">
        <f>E56/D56</f>
        <v>0.98499999999999999</v>
      </c>
      <c r="G56" s="286"/>
      <c r="H56" s="286"/>
      <c r="I56" s="286"/>
      <c r="J56" s="290">
        <f>J57+J58+J60</f>
        <v>20137</v>
      </c>
      <c r="K56" s="290">
        <f>K57+K58+K60</f>
        <v>19832.68</v>
      </c>
      <c r="L56" s="267">
        <f>K56/J56</f>
        <v>0.98499999999999999</v>
      </c>
      <c r="M56" s="266">
        <f>M57+M58+M60</f>
        <v>623</v>
      </c>
      <c r="N56" s="296">
        <f>N57+N58+N60</f>
        <v>618.41999999999996</v>
      </c>
      <c r="O56" s="292">
        <f t="shared" si="5"/>
        <v>0.99299999999999999</v>
      </c>
      <c r="P56" s="267"/>
      <c r="Q56" s="286"/>
      <c r="R56" s="286"/>
    </row>
    <row r="57" spans="1:19" ht="52.8">
      <c r="A57" s="269" t="s">
        <v>253</v>
      </c>
      <c r="B57" s="294" t="s">
        <v>254</v>
      </c>
      <c r="C57" s="275">
        <v>12922.96</v>
      </c>
      <c r="D57" s="275">
        <f>C57</f>
        <v>12922.96</v>
      </c>
      <c r="E57" s="276">
        <f>K57+N57</f>
        <v>12759.93</v>
      </c>
      <c r="F57" s="267">
        <f t="shared" ref="F57:F63" si="12">E57/D57</f>
        <v>0.98699999999999999</v>
      </c>
      <c r="G57" s="274"/>
      <c r="H57" s="274"/>
      <c r="I57" s="274"/>
      <c r="J57" s="271">
        <v>12535.28</v>
      </c>
      <c r="K57" s="271">
        <v>12372.25</v>
      </c>
      <c r="L57" s="267">
        <f t="shared" ref="L57:L63" si="13">K57/J57</f>
        <v>0.98699999999999999</v>
      </c>
      <c r="M57" s="275">
        <v>387.68</v>
      </c>
      <c r="N57" s="287">
        <v>387.68</v>
      </c>
      <c r="O57" s="273">
        <f t="shared" si="5"/>
        <v>1</v>
      </c>
      <c r="P57" s="293"/>
      <c r="Q57" s="293"/>
      <c r="R57" s="293"/>
    </row>
    <row r="58" spans="1:19" ht="39.6">
      <c r="A58" s="269" t="s">
        <v>330</v>
      </c>
      <c r="B58" s="294" t="s">
        <v>274</v>
      </c>
      <c r="C58" s="297">
        <f>C59</f>
        <v>944.04</v>
      </c>
      <c r="D58" s="297">
        <f>C58</f>
        <v>944.04</v>
      </c>
      <c r="E58" s="298">
        <f>E59</f>
        <v>901.56</v>
      </c>
      <c r="F58" s="267">
        <f t="shared" si="12"/>
        <v>0.95499999999999996</v>
      </c>
      <c r="G58" s="293"/>
      <c r="H58" s="293"/>
      <c r="I58" s="293"/>
      <c r="J58" s="299">
        <f>J59</f>
        <v>915.72</v>
      </c>
      <c r="K58" s="299">
        <f>K59</f>
        <v>874.51</v>
      </c>
      <c r="L58" s="267">
        <f t="shared" si="13"/>
        <v>0.95499999999999996</v>
      </c>
      <c r="M58" s="297">
        <f>M59</f>
        <v>28.32</v>
      </c>
      <c r="N58" s="300">
        <f>N59</f>
        <v>27.05</v>
      </c>
      <c r="O58" s="301">
        <f t="shared" si="5"/>
        <v>0.95499999999999996</v>
      </c>
      <c r="P58" s="293"/>
      <c r="Q58" s="293"/>
      <c r="R58" s="293"/>
    </row>
    <row r="59" spans="1:19" ht="15.6">
      <c r="A59" s="269" t="s">
        <v>331</v>
      </c>
      <c r="B59" s="294" t="s">
        <v>332</v>
      </c>
      <c r="C59" s="275">
        <v>944.04</v>
      </c>
      <c r="D59" s="275">
        <v>944</v>
      </c>
      <c r="E59" s="276">
        <f>K59+N59</f>
        <v>901.56</v>
      </c>
      <c r="F59" s="267">
        <f t="shared" si="12"/>
        <v>0.95499999999999996</v>
      </c>
      <c r="G59" s="274"/>
      <c r="H59" s="274"/>
      <c r="I59" s="274"/>
      <c r="J59" s="271">
        <v>915.72</v>
      </c>
      <c r="K59" s="271">
        <v>874.51</v>
      </c>
      <c r="L59" s="267">
        <f t="shared" si="13"/>
        <v>0.95499999999999996</v>
      </c>
      <c r="M59" s="275">
        <v>28.32</v>
      </c>
      <c r="N59" s="287">
        <v>27.05</v>
      </c>
      <c r="O59" s="273">
        <f t="shared" si="5"/>
        <v>0.95499999999999996</v>
      </c>
      <c r="P59" s="293"/>
      <c r="Q59" s="293"/>
      <c r="R59" s="293"/>
    </row>
    <row r="60" spans="1:19" ht="26.4">
      <c r="A60" s="269" t="s">
        <v>333</v>
      </c>
      <c r="B60" s="294" t="s">
        <v>255</v>
      </c>
      <c r="C60" s="275">
        <v>6893</v>
      </c>
      <c r="D60" s="275">
        <f>C60</f>
        <v>6893</v>
      </c>
      <c r="E60" s="276">
        <f>K60+N60</f>
        <v>6789.61</v>
      </c>
      <c r="F60" s="267">
        <f t="shared" si="12"/>
        <v>0.98499999999999999</v>
      </c>
      <c r="G60" s="274"/>
      <c r="H60" s="274"/>
      <c r="I60" s="274"/>
      <c r="J60" s="271">
        <v>6686</v>
      </c>
      <c r="K60" s="271">
        <v>6585.92</v>
      </c>
      <c r="L60" s="267">
        <f t="shared" si="13"/>
        <v>0.98499999999999999</v>
      </c>
      <c r="M60" s="275">
        <v>207</v>
      </c>
      <c r="N60" s="287">
        <v>203.69</v>
      </c>
      <c r="O60" s="273">
        <f>N60/M60</f>
        <v>0.98399999999999999</v>
      </c>
      <c r="P60" s="293"/>
      <c r="Q60" s="293"/>
      <c r="R60" s="293"/>
    </row>
    <row r="61" spans="1:19" ht="39.6">
      <c r="A61" s="282" t="s">
        <v>146</v>
      </c>
      <c r="B61" s="265" t="s">
        <v>334</v>
      </c>
      <c r="C61" s="266">
        <f>C62</f>
        <v>4359.1000000000004</v>
      </c>
      <c r="D61" s="266">
        <f>D62</f>
        <v>4359.1000000000004</v>
      </c>
      <c r="E61" s="295">
        <f>E62</f>
        <v>3883.3</v>
      </c>
      <c r="F61" s="267">
        <f t="shared" si="12"/>
        <v>0.89100000000000001</v>
      </c>
      <c r="G61" s="286"/>
      <c r="H61" s="286"/>
      <c r="I61" s="286"/>
      <c r="J61" s="290">
        <f>J62</f>
        <v>4228.3</v>
      </c>
      <c r="K61" s="290">
        <f>K62</f>
        <v>3763.21</v>
      </c>
      <c r="L61" s="267">
        <f t="shared" si="13"/>
        <v>0.89</v>
      </c>
      <c r="M61" s="266">
        <f>M62</f>
        <v>130.80000000000001</v>
      </c>
      <c r="N61" s="296">
        <f>N62</f>
        <v>120.09</v>
      </c>
      <c r="O61" s="292">
        <f t="shared" si="5"/>
        <v>0.91800000000000004</v>
      </c>
      <c r="P61" s="286"/>
      <c r="Q61" s="286"/>
      <c r="R61" s="286"/>
    </row>
    <row r="62" spans="1:19" ht="46.8">
      <c r="A62" s="269" t="s">
        <v>256</v>
      </c>
      <c r="B62" s="235" t="s">
        <v>257</v>
      </c>
      <c r="C62" s="275">
        <v>4359.1000000000004</v>
      </c>
      <c r="D62" s="275">
        <f>C62</f>
        <v>4359.1000000000004</v>
      </c>
      <c r="E62" s="276">
        <f>K62+N62</f>
        <v>3883.3</v>
      </c>
      <c r="F62" s="267">
        <f t="shared" si="12"/>
        <v>0.89100000000000001</v>
      </c>
      <c r="G62" s="274"/>
      <c r="H62" s="274"/>
      <c r="I62" s="274"/>
      <c r="J62" s="271">
        <v>4228.3</v>
      </c>
      <c r="K62" s="271">
        <v>3763.21</v>
      </c>
      <c r="L62" s="267">
        <f t="shared" si="13"/>
        <v>0.89</v>
      </c>
      <c r="M62" s="275">
        <v>130.80000000000001</v>
      </c>
      <c r="N62" s="287">
        <v>120.09</v>
      </c>
      <c r="O62" s="273">
        <f t="shared" si="5"/>
        <v>0.91800000000000004</v>
      </c>
      <c r="P62" s="293"/>
      <c r="Q62" s="293"/>
      <c r="R62" s="293"/>
    </row>
    <row r="63" spans="1:19" ht="15.6">
      <c r="A63" s="123"/>
      <c r="B63" s="124" t="s">
        <v>198</v>
      </c>
      <c r="C63" s="297">
        <f>C61+C56+C37+C32+C29+C10</f>
        <v>209554.7</v>
      </c>
      <c r="D63" s="297">
        <f>D61+D56+D37+D32+D29+D10</f>
        <v>209554.7</v>
      </c>
      <c r="E63" s="297">
        <f>E61+E56+E37+E32+E29+E10</f>
        <v>177580.41</v>
      </c>
      <c r="F63" s="267">
        <f t="shared" si="12"/>
        <v>0.84699999999999998</v>
      </c>
      <c r="G63" s="125"/>
      <c r="H63" s="126"/>
      <c r="I63" s="126"/>
      <c r="J63" s="299">
        <f>J61+J56+J37+J32</f>
        <v>86743.9</v>
      </c>
      <c r="K63" s="126">
        <f>K61+K56+K37+K32</f>
        <v>61071.199999999997</v>
      </c>
      <c r="L63" s="267">
        <f t="shared" si="13"/>
        <v>0.70399999999999996</v>
      </c>
      <c r="M63" s="297">
        <f>M10+M29+M32+M37+M56+M61</f>
        <v>122563.2</v>
      </c>
      <c r="N63" s="298">
        <f>N61+N56+N37+N32+N29+N10</f>
        <v>116509.21</v>
      </c>
      <c r="O63" s="301">
        <f t="shared" si="5"/>
        <v>0.95099999999999996</v>
      </c>
      <c r="P63" s="126">
        <f>P37</f>
        <v>247.6</v>
      </c>
      <c r="Q63" s="126">
        <v>0</v>
      </c>
      <c r="R63" s="126">
        <v>0</v>
      </c>
    </row>
    <row r="64" spans="1:19" ht="25.95" customHeight="1">
      <c r="H64" s="132"/>
      <c r="J64" s="303"/>
      <c r="M64" s="302"/>
      <c r="N64" s="129"/>
    </row>
  </sheetData>
  <mergeCells count="13">
    <mergeCell ref="J7:L7"/>
    <mergeCell ref="M7:O7"/>
    <mergeCell ref="P7:R7"/>
    <mergeCell ref="A2:Q2"/>
    <mergeCell ref="A3:Q3"/>
    <mergeCell ref="A4:R4"/>
    <mergeCell ref="A5:A8"/>
    <mergeCell ref="B5:B8"/>
    <mergeCell ref="C5:C8"/>
    <mergeCell ref="D5:R5"/>
    <mergeCell ref="D6:F7"/>
    <mergeCell ref="G6:R6"/>
    <mergeCell ref="G7:I7"/>
  </mergeCells>
  <pageMargins left="0.70866141732283472" right="0.70866141732283472" top="0.74803149606299213" bottom="0.74803149606299213" header="0.31496062992125984" footer="0.31496062992125984"/>
  <pageSetup paperSize="9" scale="59" fitToHeight="1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topLeftCell="A19" zoomScale="70" zoomScaleNormal="80" zoomScaleSheetLayoutView="70" workbookViewId="0">
      <selection activeCell="B4" sqref="B4:R4"/>
    </sheetView>
  </sheetViews>
  <sheetFormatPr defaultRowHeight="14.4" outlineLevelCol="1"/>
  <cols>
    <col min="1" max="1" width="5" customWidth="1"/>
    <col min="2" max="2" width="33.6640625" style="136" customWidth="1"/>
    <col min="3" max="3" width="16" customWidth="1"/>
    <col min="4" max="4" width="12.6640625" style="136" customWidth="1"/>
    <col min="5" max="5" width="13.109375" style="136" customWidth="1"/>
    <col min="6" max="6" width="11" style="136" customWidth="1"/>
    <col min="7" max="7" width="12.6640625" style="136" customWidth="1" outlineLevel="1"/>
    <col min="8" max="8" width="13" style="136" customWidth="1" outlineLevel="1"/>
    <col min="9" max="9" width="9.33203125" style="136" customWidth="1" outlineLevel="1"/>
    <col min="10" max="10" width="15" style="136" bestFit="1" customWidth="1"/>
    <col min="11" max="11" width="14.109375" style="136" customWidth="1"/>
    <col min="12" max="12" width="12" style="136" customWidth="1"/>
    <col min="13" max="13" width="12.44140625" style="136" customWidth="1"/>
    <col min="14" max="14" width="13.88671875" style="136" customWidth="1"/>
    <col min="15" max="15" width="10.5546875" style="136" customWidth="1"/>
    <col min="16" max="16" width="10.44140625" style="136" hidden="1" customWidth="1" outlineLevel="1"/>
    <col min="17" max="17" width="12.5546875" style="136" hidden="1" customWidth="1" outlineLevel="1"/>
    <col min="18" max="18" width="7.109375" style="136" hidden="1" customWidth="1" outlineLevel="1"/>
    <col min="19" max="19" width="9.33203125" style="136" bestFit="1" customWidth="1" collapsed="1"/>
    <col min="20" max="20" width="9.33203125" style="136" bestFit="1" customWidth="1"/>
    <col min="259" max="259" width="31.88671875" customWidth="1"/>
    <col min="260" max="260" width="9.88671875" customWidth="1"/>
    <col min="261" max="261" width="10.5546875" customWidth="1"/>
    <col min="264" max="264" width="10.6640625" customWidth="1"/>
    <col min="266" max="266" width="13.109375" bestFit="1" customWidth="1"/>
    <col min="267" max="267" width="10.109375" customWidth="1"/>
    <col min="269" max="269" width="11.33203125" bestFit="1" customWidth="1"/>
    <col min="270" max="270" width="10.109375" customWidth="1"/>
    <col min="273" max="273" width="10" customWidth="1"/>
    <col min="515" max="515" width="31.88671875" customWidth="1"/>
    <col min="516" max="516" width="9.88671875" customWidth="1"/>
    <col min="517" max="517" width="10.5546875" customWidth="1"/>
    <col min="520" max="520" width="10.6640625" customWidth="1"/>
    <col min="522" max="522" width="13.109375" bestFit="1" customWidth="1"/>
    <col min="523" max="523" width="10.109375" customWidth="1"/>
    <col min="525" max="525" width="11.33203125" bestFit="1" customWidth="1"/>
    <col min="526" max="526" width="10.109375" customWidth="1"/>
    <col min="529" max="529" width="10" customWidth="1"/>
    <col min="771" max="771" width="31.88671875" customWidth="1"/>
    <col min="772" max="772" width="9.88671875" customWidth="1"/>
    <col min="773" max="773" width="10.5546875" customWidth="1"/>
    <col min="776" max="776" width="10.6640625" customWidth="1"/>
    <col min="778" max="778" width="13.109375" bestFit="1" customWidth="1"/>
    <col min="779" max="779" width="10.109375" customWidth="1"/>
    <col min="781" max="781" width="11.33203125" bestFit="1" customWidth="1"/>
    <col min="782" max="782" width="10.109375" customWidth="1"/>
    <col min="785" max="785" width="10" customWidth="1"/>
    <col min="1027" max="1027" width="31.88671875" customWidth="1"/>
    <col min="1028" max="1028" width="9.88671875" customWidth="1"/>
    <col min="1029" max="1029" width="10.5546875" customWidth="1"/>
    <col min="1032" max="1032" width="10.6640625" customWidth="1"/>
    <col min="1034" max="1034" width="13.109375" bestFit="1" customWidth="1"/>
    <col min="1035" max="1035" width="10.109375" customWidth="1"/>
    <col min="1037" max="1037" width="11.33203125" bestFit="1" customWidth="1"/>
    <col min="1038" max="1038" width="10.109375" customWidth="1"/>
    <col min="1041" max="1041" width="10" customWidth="1"/>
    <col min="1283" max="1283" width="31.88671875" customWidth="1"/>
    <col min="1284" max="1284" width="9.88671875" customWidth="1"/>
    <col min="1285" max="1285" width="10.5546875" customWidth="1"/>
    <col min="1288" max="1288" width="10.6640625" customWidth="1"/>
    <col min="1290" max="1290" width="13.109375" bestFit="1" customWidth="1"/>
    <col min="1291" max="1291" width="10.109375" customWidth="1"/>
    <col min="1293" max="1293" width="11.33203125" bestFit="1" customWidth="1"/>
    <col min="1294" max="1294" width="10.109375" customWidth="1"/>
    <col min="1297" max="1297" width="10" customWidth="1"/>
    <col min="1539" max="1539" width="31.88671875" customWidth="1"/>
    <col min="1540" max="1540" width="9.88671875" customWidth="1"/>
    <col min="1541" max="1541" width="10.5546875" customWidth="1"/>
    <col min="1544" max="1544" width="10.6640625" customWidth="1"/>
    <col min="1546" max="1546" width="13.109375" bestFit="1" customWidth="1"/>
    <col min="1547" max="1547" width="10.109375" customWidth="1"/>
    <col min="1549" max="1549" width="11.33203125" bestFit="1" customWidth="1"/>
    <col min="1550" max="1550" width="10.109375" customWidth="1"/>
    <col min="1553" max="1553" width="10" customWidth="1"/>
    <col min="1795" max="1795" width="31.88671875" customWidth="1"/>
    <col min="1796" max="1796" width="9.88671875" customWidth="1"/>
    <col min="1797" max="1797" width="10.5546875" customWidth="1"/>
    <col min="1800" max="1800" width="10.6640625" customWidth="1"/>
    <col min="1802" max="1802" width="13.109375" bestFit="1" customWidth="1"/>
    <col min="1803" max="1803" width="10.109375" customWidth="1"/>
    <col min="1805" max="1805" width="11.33203125" bestFit="1" customWidth="1"/>
    <col min="1806" max="1806" width="10.109375" customWidth="1"/>
    <col min="1809" max="1809" width="10" customWidth="1"/>
    <col min="2051" max="2051" width="31.88671875" customWidth="1"/>
    <col min="2052" max="2052" width="9.88671875" customWidth="1"/>
    <col min="2053" max="2053" width="10.5546875" customWidth="1"/>
    <col min="2056" max="2056" width="10.6640625" customWidth="1"/>
    <col min="2058" max="2058" width="13.109375" bestFit="1" customWidth="1"/>
    <col min="2059" max="2059" width="10.109375" customWidth="1"/>
    <col min="2061" max="2061" width="11.33203125" bestFit="1" customWidth="1"/>
    <col min="2062" max="2062" width="10.109375" customWidth="1"/>
    <col min="2065" max="2065" width="10" customWidth="1"/>
    <col min="2307" max="2307" width="31.88671875" customWidth="1"/>
    <col min="2308" max="2308" width="9.88671875" customWidth="1"/>
    <col min="2309" max="2309" width="10.5546875" customWidth="1"/>
    <col min="2312" max="2312" width="10.6640625" customWidth="1"/>
    <col min="2314" max="2314" width="13.109375" bestFit="1" customWidth="1"/>
    <col min="2315" max="2315" width="10.109375" customWidth="1"/>
    <col min="2317" max="2317" width="11.33203125" bestFit="1" customWidth="1"/>
    <col min="2318" max="2318" width="10.109375" customWidth="1"/>
    <col min="2321" max="2321" width="10" customWidth="1"/>
    <col min="2563" max="2563" width="31.88671875" customWidth="1"/>
    <col min="2564" max="2564" width="9.88671875" customWidth="1"/>
    <col min="2565" max="2565" width="10.5546875" customWidth="1"/>
    <col min="2568" max="2568" width="10.6640625" customWidth="1"/>
    <col min="2570" max="2570" width="13.109375" bestFit="1" customWidth="1"/>
    <col min="2571" max="2571" width="10.109375" customWidth="1"/>
    <col min="2573" max="2573" width="11.33203125" bestFit="1" customWidth="1"/>
    <col min="2574" max="2574" width="10.109375" customWidth="1"/>
    <col min="2577" max="2577" width="10" customWidth="1"/>
    <col min="2819" max="2819" width="31.88671875" customWidth="1"/>
    <col min="2820" max="2820" width="9.88671875" customWidth="1"/>
    <col min="2821" max="2821" width="10.5546875" customWidth="1"/>
    <col min="2824" max="2824" width="10.6640625" customWidth="1"/>
    <col min="2826" max="2826" width="13.109375" bestFit="1" customWidth="1"/>
    <col min="2827" max="2827" width="10.109375" customWidth="1"/>
    <col min="2829" max="2829" width="11.33203125" bestFit="1" customWidth="1"/>
    <col min="2830" max="2830" width="10.109375" customWidth="1"/>
    <col min="2833" max="2833" width="10" customWidth="1"/>
    <col min="3075" max="3075" width="31.88671875" customWidth="1"/>
    <col min="3076" max="3076" width="9.88671875" customWidth="1"/>
    <col min="3077" max="3077" width="10.5546875" customWidth="1"/>
    <col min="3080" max="3080" width="10.6640625" customWidth="1"/>
    <col min="3082" max="3082" width="13.109375" bestFit="1" customWidth="1"/>
    <col min="3083" max="3083" width="10.109375" customWidth="1"/>
    <col min="3085" max="3085" width="11.33203125" bestFit="1" customWidth="1"/>
    <col min="3086" max="3086" width="10.109375" customWidth="1"/>
    <col min="3089" max="3089" width="10" customWidth="1"/>
    <col min="3331" max="3331" width="31.88671875" customWidth="1"/>
    <col min="3332" max="3332" width="9.88671875" customWidth="1"/>
    <col min="3333" max="3333" width="10.5546875" customWidth="1"/>
    <col min="3336" max="3336" width="10.6640625" customWidth="1"/>
    <col min="3338" max="3338" width="13.109375" bestFit="1" customWidth="1"/>
    <col min="3339" max="3339" width="10.109375" customWidth="1"/>
    <col min="3341" max="3341" width="11.33203125" bestFit="1" customWidth="1"/>
    <col min="3342" max="3342" width="10.109375" customWidth="1"/>
    <col min="3345" max="3345" width="10" customWidth="1"/>
    <col min="3587" max="3587" width="31.88671875" customWidth="1"/>
    <col min="3588" max="3588" width="9.88671875" customWidth="1"/>
    <col min="3589" max="3589" width="10.5546875" customWidth="1"/>
    <col min="3592" max="3592" width="10.6640625" customWidth="1"/>
    <col min="3594" max="3594" width="13.109375" bestFit="1" customWidth="1"/>
    <col min="3595" max="3595" width="10.109375" customWidth="1"/>
    <col min="3597" max="3597" width="11.33203125" bestFit="1" customWidth="1"/>
    <col min="3598" max="3598" width="10.109375" customWidth="1"/>
    <col min="3601" max="3601" width="10" customWidth="1"/>
    <col min="3843" max="3843" width="31.88671875" customWidth="1"/>
    <col min="3844" max="3844" width="9.88671875" customWidth="1"/>
    <col min="3845" max="3845" width="10.5546875" customWidth="1"/>
    <col min="3848" max="3848" width="10.6640625" customWidth="1"/>
    <col min="3850" max="3850" width="13.109375" bestFit="1" customWidth="1"/>
    <col min="3851" max="3851" width="10.109375" customWidth="1"/>
    <col min="3853" max="3853" width="11.33203125" bestFit="1" customWidth="1"/>
    <col min="3854" max="3854" width="10.109375" customWidth="1"/>
    <col min="3857" max="3857" width="10" customWidth="1"/>
    <col min="4099" max="4099" width="31.88671875" customWidth="1"/>
    <col min="4100" max="4100" width="9.88671875" customWidth="1"/>
    <col min="4101" max="4101" width="10.5546875" customWidth="1"/>
    <col min="4104" max="4104" width="10.6640625" customWidth="1"/>
    <col min="4106" max="4106" width="13.109375" bestFit="1" customWidth="1"/>
    <col min="4107" max="4107" width="10.109375" customWidth="1"/>
    <col min="4109" max="4109" width="11.33203125" bestFit="1" customWidth="1"/>
    <col min="4110" max="4110" width="10.109375" customWidth="1"/>
    <col min="4113" max="4113" width="10" customWidth="1"/>
    <col min="4355" max="4355" width="31.88671875" customWidth="1"/>
    <col min="4356" max="4356" width="9.88671875" customWidth="1"/>
    <col min="4357" max="4357" width="10.5546875" customWidth="1"/>
    <col min="4360" max="4360" width="10.6640625" customWidth="1"/>
    <col min="4362" max="4362" width="13.109375" bestFit="1" customWidth="1"/>
    <col min="4363" max="4363" width="10.109375" customWidth="1"/>
    <col min="4365" max="4365" width="11.33203125" bestFit="1" customWidth="1"/>
    <col min="4366" max="4366" width="10.109375" customWidth="1"/>
    <col min="4369" max="4369" width="10" customWidth="1"/>
    <col min="4611" max="4611" width="31.88671875" customWidth="1"/>
    <col min="4612" max="4612" width="9.88671875" customWidth="1"/>
    <col min="4613" max="4613" width="10.5546875" customWidth="1"/>
    <col min="4616" max="4616" width="10.6640625" customWidth="1"/>
    <col min="4618" max="4618" width="13.109375" bestFit="1" customWidth="1"/>
    <col min="4619" max="4619" width="10.109375" customWidth="1"/>
    <col min="4621" max="4621" width="11.33203125" bestFit="1" customWidth="1"/>
    <col min="4622" max="4622" width="10.109375" customWidth="1"/>
    <col min="4625" max="4625" width="10" customWidth="1"/>
    <col min="4867" max="4867" width="31.88671875" customWidth="1"/>
    <col min="4868" max="4868" width="9.88671875" customWidth="1"/>
    <col min="4869" max="4869" width="10.5546875" customWidth="1"/>
    <col min="4872" max="4872" width="10.6640625" customWidth="1"/>
    <col min="4874" max="4874" width="13.109375" bestFit="1" customWidth="1"/>
    <col min="4875" max="4875" width="10.109375" customWidth="1"/>
    <col min="4877" max="4877" width="11.33203125" bestFit="1" customWidth="1"/>
    <col min="4878" max="4878" width="10.109375" customWidth="1"/>
    <col min="4881" max="4881" width="10" customWidth="1"/>
    <col min="5123" max="5123" width="31.88671875" customWidth="1"/>
    <col min="5124" max="5124" width="9.88671875" customWidth="1"/>
    <col min="5125" max="5125" width="10.5546875" customWidth="1"/>
    <col min="5128" max="5128" width="10.6640625" customWidth="1"/>
    <col min="5130" max="5130" width="13.109375" bestFit="1" customWidth="1"/>
    <col min="5131" max="5131" width="10.109375" customWidth="1"/>
    <col min="5133" max="5133" width="11.33203125" bestFit="1" customWidth="1"/>
    <col min="5134" max="5134" width="10.109375" customWidth="1"/>
    <col min="5137" max="5137" width="10" customWidth="1"/>
    <col min="5379" max="5379" width="31.88671875" customWidth="1"/>
    <col min="5380" max="5380" width="9.88671875" customWidth="1"/>
    <col min="5381" max="5381" width="10.5546875" customWidth="1"/>
    <col min="5384" max="5384" width="10.6640625" customWidth="1"/>
    <col min="5386" max="5386" width="13.109375" bestFit="1" customWidth="1"/>
    <col min="5387" max="5387" width="10.109375" customWidth="1"/>
    <col min="5389" max="5389" width="11.33203125" bestFit="1" customWidth="1"/>
    <col min="5390" max="5390" width="10.109375" customWidth="1"/>
    <col min="5393" max="5393" width="10" customWidth="1"/>
    <col min="5635" max="5635" width="31.88671875" customWidth="1"/>
    <col min="5636" max="5636" width="9.88671875" customWidth="1"/>
    <col min="5637" max="5637" width="10.5546875" customWidth="1"/>
    <col min="5640" max="5640" width="10.6640625" customWidth="1"/>
    <col min="5642" max="5642" width="13.109375" bestFit="1" customWidth="1"/>
    <col min="5643" max="5643" width="10.109375" customWidth="1"/>
    <col min="5645" max="5645" width="11.33203125" bestFit="1" customWidth="1"/>
    <col min="5646" max="5646" width="10.109375" customWidth="1"/>
    <col min="5649" max="5649" width="10" customWidth="1"/>
    <col min="5891" max="5891" width="31.88671875" customWidth="1"/>
    <col min="5892" max="5892" width="9.88671875" customWidth="1"/>
    <col min="5893" max="5893" width="10.5546875" customWidth="1"/>
    <col min="5896" max="5896" width="10.6640625" customWidth="1"/>
    <col min="5898" max="5898" width="13.109375" bestFit="1" customWidth="1"/>
    <col min="5899" max="5899" width="10.109375" customWidth="1"/>
    <col min="5901" max="5901" width="11.33203125" bestFit="1" customWidth="1"/>
    <col min="5902" max="5902" width="10.109375" customWidth="1"/>
    <col min="5905" max="5905" width="10" customWidth="1"/>
    <col min="6147" max="6147" width="31.88671875" customWidth="1"/>
    <col min="6148" max="6148" width="9.88671875" customWidth="1"/>
    <col min="6149" max="6149" width="10.5546875" customWidth="1"/>
    <col min="6152" max="6152" width="10.6640625" customWidth="1"/>
    <col min="6154" max="6154" width="13.109375" bestFit="1" customWidth="1"/>
    <col min="6155" max="6155" width="10.109375" customWidth="1"/>
    <col min="6157" max="6157" width="11.33203125" bestFit="1" customWidth="1"/>
    <col min="6158" max="6158" width="10.109375" customWidth="1"/>
    <col min="6161" max="6161" width="10" customWidth="1"/>
    <col min="6403" max="6403" width="31.88671875" customWidth="1"/>
    <col min="6404" max="6404" width="9.88671875" customWidth="1"/>
    <col min="6405" max="6405" width="10.5546875" customWidth="1"/>
    <col min="6408" max="6408" width="10.6640625" customWidth="1"/>
    <col min="6410" max="6410" width="13.109375" bestFit="1" customWidth="1"/>
    <col min="6411" max="6411" width="10.109375" customWidth="1"/>
    <col min="6413" max="6413" width="11.33203125" bestFit="1" customWidth="1"/>
    <col min="6414" max="6414" width="10.109375" customWidth="1"/>
    <col min="6417" max="6417" width="10" customWidth="1"/>
    <col min="6659" max="6659" width="31.88671875" customWidth="1"/>
    <col min="6660" max="6660" width="9.88671875" customWidth="1"/>
    <col min="6661" max="6661" width="10.5546875" customWidth="1"/>
    <col min="6664" max="6664" width="10.6640625" customWidth="1"/>
    <col min="6666" max="6666" width="13.109375" bestFit="1" customWidth="1"/>
    <col min="6667" max="6667" width="10.109375" customWidth="1"/>
    <col min="6669" max="6669" width="11.33203125" bestFit="1" customWidth="1"/>
    <col min="6670" max="6670" width="10.109375" customWidth="1"/>
    <col min="6673" max="6673" width="10" customWidth="1"/>
    <col min="6915" max="6915" width="31.88671875" customWidth="1"/>
    <col min="6916" max="6916" width="9.88671875" customWidth="1"/>
    <col min="6917" max="6917" width="10.5546875" customWidth="1"/>
    <col min="6920" max="6920" width="10.6640625" customWidth="1"/>
    <col min="6922" max="6922" width="13.109375" bestFit="1" customWidth="1"/>
    <col min="6923" max="6923" width="10.109375" customWidth="1"/>
    <col min="6925" max="6925" width="11.33203125" bestFit="1" customWidth="1"/>
    <col min="6926" max="6926" width="10.109375" customWidth="1"/>
    <col min="6929" max="6929" width="10" customWidth="1"/>
    <col min="7171" max="7171" width="31.88671875" customWidth="1"/>
    <col min="7172" max="7172" width="9.88671875" customWidth="1"/>
    <col min="7173" max="7173" width="10.5546875" customWidth="1"/>
    <col min="7176" max="7176" width="10.6640625" customWidth="1"/>
    <col min="7178" max="7178" width="13.109375" bestFit="1" customWidth="1"/>
    <col min="7179" max="7179" width="10.109375" customWidth="1"/>
    <col min="7181" max="7181" width="11.33203125" bestFit="1" customWidth="1"/>
    <col min="7182" max="7182" width="10.109375" customWidth="1"/>
    <col min="7185" max="7185" width="10" customWidth="1"/>
    <col min="7427" max="7427" width="31.88671875" customWidth="1"/>
    <col min="7428" max="7428" width="9.88671875" customWidth="1"/>
    <col min="7429" max="7429" width="10.5546875" customWidth="1"/>
    <col min="7432" max="7432" width="10.6640625" customWidth="1"/>
    <col min="7434" max="7434" width="13.109375" bestFit="1" customWidth="1"/>
    <col min="7435" max="7435" width="10.109375" customWidth="1"/>
    <col min="7437" max="7437" width="11.33203125" bestFit="1" customWidth="1"/>
    <col min="7438" max="7438" width="10.109375" customWidth="1"/>
    <col min="7441" max="7441" width="10" customWidth="1"/>
    <col min="7683" max="7683" width="31.88671875" customWidth="1"/>
    <col min="7684" max="7684" width="9.88671875" customWidth="1"/>
    <col min="7685" max="7685" width="10.5546875" customWidth="1"/>
    <col min="7688" max="7688" width="10.6640625" customWidth="1"/>
    <col min="7690" max="7690" width="13.109375" bestFit="1" customWidth="1"/>
    <col min="7691" max="7691" width="10.109375" customWidth="1"/>
    <col min="7693" max="7693" width="11.33203125" bestFit="1" customWidth="1"/>
    <col min="7694" max="7694" width="10.109375" customWidth="1"/>
    <col min="7697" max="7697" width="10" customWidth="1"/>
    <col min="7939" max="7939" width="31.88671875" customWidth="1"/>
    <col min="7940" max="7940" width="9.88671875" customWidth="1"/>
    <col min="7941" max="7941" width="10.5546875" customWidth="1"/>
    <col min="7944" max="7944" width="10.6640625" customWidth="1"/>
    <col min="7946" max="7946" width="13.109375" bestFit="1" customWidth="1"/>
    <col min="7947" max="7947" width="10.109375" customWidth="1"/>
    <col min="7949" max="7949" width="11.33203125" bestFit="1" customWidth="1"/>
    <col min="7950" max="7950" width="10.109375" customWidth="1"/>
    <col min="7953" max="7953" width="10" customWidth="1"/>
    <col min="8195" max="8195" width="31.88671875" customWidth="1"/>
    <col min="8196" max="8196" width="9.88671875" customWidth="1"/>
    <col min="8197" max="8197" width="10.5546875" customWidth="1"/>
    <col min="8200" max="8200" width="10.6640625" customWidth="1"/>
    <col min="8202" max="8202" width="13.109375" bestFit="1" customWidth="1"/>
    <col min="8203" max="8203" width="10.109375" customWidth="1"/>
    <col min="8205" max="8205" width="11.33203125" bestFit="1" customWidth="1"/>
    <col min="8206" max="8206" width="10.109375" customWidth="1"/>
    <col min="8209" max="8209" width="10" customWidth="1"/>
    <col min="8451" max="8451" width="31.88671875" customWidth="1"/>
    <col min="8452" max="8452" width="9.88671875" customWidth="1"/>
    <col min="8453" max="8453" width="10.5546875" customWidth="1"/>
    <col min="8456" max="8456" width="10.6640625" customWidth="1"/>
    <col min="8458" max="8458" width="13.109375" bestFit="1" customWidth="1"/>
    <col min="8459" max="8459" width="10.109375" customWidth="1"/>
    <col min="8461" max="8461" width="11.33203125" bestFit="1" customWidth="1"/>
    <col min="8462" max="8462" width="10.109375" customWidth="1"/>
    <col min="8465" max="8465" width="10" customWidth="1"/>
    <col min="8707" max="8707" width="31.88671875" customWidth="1"/>
    <col min="8708" max="8708" width="9.88671875" customWidth="1"/>
    <col min="8709" max="8709" width="10.5546875" customWidth="1"/>
    <col min="8712" max="8712" width="10.6640625" customWidth="1"/>
    <col min="8714" max="8714" width="13.109375" bestFit="1" customWidth="1"/>
    <col min="8715" max="8715" width="10.109375" customWidth="1"/>
    <col min="8717" max="8717" width="11.33203125" bestFit="1" customWidth="1"/>
    <col min="8718" max="8718" width="10.109375" customWidth="1"/>
    <col min="8721" max="8721" width="10" customWidth="1"/>
    <col min="8963" max="8963" width="31.88671875" customWidth="1"/>
    <col min="8964" max="8964" width="9.88671875" customWidth="1"/>
    <col min="8965" max="8965" width="10.5546875" customWidth="1"/>
    <col min="8968" max="8968" width="10.6640625" customWidth="1"/>
    <col min="8970" max="8970" width="13.109375" bestFit="1" customWidth="1"/>
    <col min="8971" max="8971" width="10.109375" customWidth="1"/>
    <col min="8973" max="8973" width="11.33203125" bestFit="1" customWidth="1"/>
    <col min="8974" max="8974" width="10.109375" customWidth="1"/>
    <col min="8977" max="8977" width="10" customWidth="1"/>
    <col min="9219" max="9219" width="31.88671875" customWidth="1"/>
    <col min="9220" max="9220" width="9.88671875" customWidth="1"/>
    <col min="9221" max="9221" width="10.5546875" customWidth="1"/>
    <col min="9224" max="9224" width="10.6640625" customWidth="1"/>
    <col min="9226" max="9226" width="13.109375" bestFit="1" customWidth="1"/>
    <col min="9227" max="9227" width="10.109375" customWidth="1"/>
    <col min="9229" max="9229" width="11.33203125" bestFit="1" customWidth="1"/>
    <col min="9230" max="9230" width="10.109375" customWidth="1"/>
    <col min="9233" max="9233" width="10" customWidth="1"/>
    <col min="9475" max="9475" width="31.88671875" customWidth="1"/>
    <col min="9476" max="9476" width="9.88671875" customWidth="1"/>
    <col min="9477" max="9477" width="10.5546875" customWidth="1"/>
    <col min="9480" max="9480" width="10.6640625" customWidth="1"/>
    <col min="9482" max="9482" width="13.109375" bestFit="1" customWidth="1"/>
    <col min="9483" max="9483" width="10.109375" customWidth="1"/>
    <col min="9485" max="9485" width="11.33203125" bestFit="1" customWidth="1"/>
    <col min="9486" max="9486" width="10.109375" customWidth="1"/>
    <col min="9489" max="9489" width="10" customWidth="1"/>
    <col min="9731" max="9731" width="31.88671875" customWidth="1"/>
    <col min="9732" max="9732" width="9.88671875" customWidth="1"/>
    <col min="9733" max="9733" width="10.5546875" customWidth="1"/>
    <col min="9736" max="9736" width="10.6640625" customWidth="1"/>
    <col min="9738" max="9738" width="13.109375" bestFit="1" customWidth="1"/>
    <col min="9739" max="9739" width="10.109375" customWidth="1"/>
    <col min="9741" max="9741" width="11.33203125" bestFit="1" customWidth="1"/>
    <col min="9742" max="9742" width="10.109375" customWidth="1"/>
    <col min="9745" max="9745" width="10" customWidth="1"/>
    <col min="9987" max="9987" width="31.88671875" customWidth="1"/>
    <col min="9988" max="9988" width="9.88671875" customWidth="1"/>
    <col min="9989" max="9989" width="10.5546875" customWidth="1"/>
    <col min="9992" max="9992" width="10.6640625" customWidth="1"/>
    <col min="9994" max="9994" width="13.109375" bestFit="1" customWidth="1"/>
    <col min="9995" max="9995" width="10.109375" customWidth="1"/>
    <col min="9997" max="9997" width="11.33203125" bestFit="1" customWidth="1"/>
    <col min="9998" max="9998" width="10.109375" customWidth="1"/>
    <col min="10001" max="10001" width="10" customWidth="1"/>
    <col min="10243" max="10243" width="31.88671875" customWidth="1"/>
    <col min="10244" max="10244" width="9.88671875" customWidth="1"/>
    <col min="10245" max="10245" width="10.5546875" customWidth="1"/>
    <col min="10248" max="10248" width="10.6640625" customWidth="1"/>
    <col min="10250" max="10250" width="13.109375" bestFit="1" customWidth="1"/>
    <col min="10251" max="10251" width="10.109375" customWidth="1"/>
    <col min="10253" max="10253" width="11.33203125" bestFit="1" customWidth="1"/>
    <col min="10254" max="10254" width="10.109375" customWidth="1"/>
    <col min="10257" max="10257" width="10" customWidth="1"/>
    <col min="10499" max="10499" width="31.88671875" customWidth="1"/>
    <col min="10500" max="10500" width="9.88671875" customWidth="1"/>
    <col min="10501" max="10501" width="10.5546875" customWidth="1"/>
    <col min="10504" max="10504" width="10.6640625" customWidth="1"/>
    <col min="10506" max="10506" width="13.109375" bestFit="1" customWidth="1"/>
    <col min="10507" max="10507" width="10.109375" customWidth="1"/>
    <col min="10509" max="10509" width="11.33203125" bestFit="1" customWidth="1"/>
    <col min="10510" max="10510" width="10.109375" customWidth="1"/>
    <col min="10513" max="10513" width="10" customWidth="1"/>
    <col min="10755" max="10755" width="31.88671875" customWidth="1"/>
    <col min="10756" max="10756" width="9.88671875" customWidth="1"/>
    <col min="10757" max="10757" width="10.5546875" customWidth="1"/>
    <col min="10760" max="10760" width="10.6640625" customWidth="1"/>
    <col min="10762" max="10762" width="13.109375" bestFit="1" customWidth="1"/>
    <col min="10763" max="10763" width="10.109375" customWidth="1"/>
    <col min="10765" max="10765" width="11.33203125" bestFit="1" customWidth="1"/>
    <col min="10766" max="10766" width="10.109375" customWidth="1"/>
    <col min="10769" max="10769" width="10" customWidth="1"/>
    <col min="11011" max="11011" width="31.88671875" customWidth="1"/>
    <col min="11012" max="11012" width="9.88671875" customWidth="1"/>
    <col min="11013" max="11013" width="10.5546875" customWidth="1"/>
    <col min="11016" max="11016" width="10.6640625" customWidth="1"/>
    <col min="11018" max="11018" width="13.109375" bestFit="1" customWidth="1"/>
    <col min="11019" max="11019" width="10.109375" customWidth="1"/>
    <col min="11021" max="11021" width="11.33203125" bestFit="1" customWidth="1"/>
    <col min="11022" max="11022" width="10.109375" customWidth="1"/>
    <col min="11025" max="11025" width="10" customWidth="1"/>
    <col min="11267" max="11267" width="31.88671875" customWidth="1"/>
    <col min="11268" max="11268" width="9.88671875" customWidth="1"/>
    <col min="11269" max="11269" width="10.5546875" customWidth="1"/>
    <col min="11272" max="11272" width="10.6640625" customWidth="1"/>
    <col min="11274" max="11274" width="13.109375" bestFit="1" customWidth="1"/>
    <col min="11275" max="11275" width="10.109375" customWidth="1"/>
    <col min="11277" max="11277" width="11.33203125" bestFit="1" customWidth="1"/>
    <col min="11278" max="11278" width="10.109375" customWidth="1"/>
    <col min="11281" max="11281" width="10" customWidth="1"/>
    <col min="11523" max="11523" width="31.88671875" customWidth="1"/>
    <col min="11524" max="11524" width="9.88671875" customWidth="1"/>
    <col min="11525" max="11525" width="10.5546875" customWidth="1"/>
    <col min="11528" max="11528" width="10.6640625" customWidth="1"/>
    <col min="11530" max="11530" width="13.109375" bestFit="1" customWidth="1"/>
    <col min="11531" max="11531" width="10.109375" customWidth="1"/>
    <col min="11533" max="11533" width="11.33203125" bestFit="1" customWidth="1"/>
    <col min="11534" max="11534" width="10.109375" customWidth="1"/>
    <col min="11537" max="11537" width="10" customWidth="1"/>
    <col min="11779" max="11779" width="31.88671875" customWidth="1"/>
    <col min="11780" max="11780" width="9.88671875" customWidth="1"/>
    <col min="11781" max="11781" width="10.5546875" customWidth="1"/>
    <col min="11784" max="11784" width="10.6640625" customWidth="1"/>
    <col min="11786" max="11786" width="13.109375" bestFit="1" customWidth="1"/>
    <col min="11787" max="11787" width="10.109375" customWidth="1"/>
    <col min="11789" max="11789" width="11.33203125" bestFit="1" customWidth="1"/>
    <col min="11790" max="11790" width="10.109375" customWidth="1"/>
    <col min="11793" max="11793" width="10" customWidth="1"/>
    <col min="12035" max="12035" width="31.88671875" customWidth="1"/>
    <col min="12036" max="12036" width="9.88671875" customWidth="1"/>
    <col min="12037" max="12037" width="10.5546875" customWidth="1"/>
    <col min="12040" max="12040" width="10.6640625" customWidth="1"/>
    <col min="12042" max="12042" width="13.109375" bestFit="1" customWidth="1"/>
    <col min="12043" max="12043" width="10.109375" customWidth="1"/>
    <col min="12045" max="12045" width="11.33203125" bestFit="1" customWidth="1"/>
    <col min="12046" max="12046" width="10.109375" customWidth="1"/>
    <col min="12049" max="12049" width="10" customWidth="1"/>
    <col min="12291" max="12291" width="31.88671875" customWidth="1"/>
    <col min="12292" max="12292" width="9.88671875" customWidth="1"/>
    <col min="12293" max="12293" width="10.5546875" customWidth="1"/>
    <col min="12296" max="12296" width="10.6640625" customWidth="1"/>
    <col min="12298" max="12298" width="13.109375" bestFit="1" customWidth="1"/>
    <col min="12299" max="12299" width="10.109375" customWidth="1"/>
    <col min="12301" max="12301" width="11.33203125" bestFit="1" customWidth="1"/>
    <col min="12302" max="12302" width="10.109375" customWidth="1"/>
    <col min="12305" max="12305" width="10" customWidth="1"/>
    <col min="12547" max="12547" width="31.88671875" customWidth="1"/>
    <col min="12548" max="12548" width="9.88671875" customWidth="1"/>
    <col min="12549" max="12549" width="10.5546875" customWidth="1"/>
    <col min="12552" max="12552" width="10.6640625" customWidth="1"/>
    <col min="12554" max="12554" width="13.109375" bestFit="1" customWidth="1"/>
    <col min="12555" max="12555" width="10.109375" customWidth="1"/>
    <col min="12557" max="12557" width="11.33203125" bestFit="1" customWidth="1"/>
    <col min="12558" max="12558" width="10.109375" customWidth="1"/>
    <col min="12561" max="12561" width="10" customWidth="1"/>
    <col min="12803" max="12803" width="31.88671875" customWidth="1"/>
    <col min="12804" max="12804" width="9.88671875" customWidth="1"/>
    <col min="12805" max="12805" width="10.5546875" customWidth="1"/>
    <col min="12808" max="12808" width="10.6640625" customWidth="1"/>
    <col min="12810" max="12810" width="13.109375" bestFit="1" customWidth="1"/>
    <col min="12811" max="12811" width="10.109375" customWidth="1"/>
    <col min="12813" max="12813" width="11.33203125" bestFit="1" customWidth="1"/>
    <col min="12814" max="12814" width="10.109375" customWidth="1"/>
    <col min="12817" max="12817" width="10" customWidth="1"/>
    <col min="13059" max="13059" width="31.88671875" customWidth="1"/>
    <col min="13060" max="13060" width="9.88671875" customWidth="1"/>
    <col min="13061" max="13061" width="10.5546875" customWidth="1"/>
    <col min="13064" max="13064" width="10.6640625" customWidth="1"/>
    <col min="13066" max="13066" width="13.109375" bestFit="1" customWidth="1"/>
    <col min="13067" max="13067" width="10.109375" customWidth="1"/>
    <col min="13069" max="13069" width="11.33203125" bestFit="1" customWidth="1"/>
    <col min="13070" max="13070" width="10.109375" customWidth="1"/>
    <col min="13073" max="13073" width="10" customWidth="1"/>
    <col min="13315" max="13315" width="31.88671875" customWidth="1"/>
    <col min="13316" max="13316" width="9.88671875" customWidth="1"/>
    <col min="13317" max="13317" width="10.5546875" customWidth="1"/>
    <col min="13320" max="13320" width="10.6640625" customWidth="1"/>
    <col min="13322" max="13322" width="13.109375" bestFit="1" customWidth="1"/>
    <col min="13323" max="13323" width="10.109375" customWidth="1"/>
    <col min="13325" max="13325" width="11.33203125" bestFit="1" customWidth="1"/>
    <col min="13326" max="13326" width="10.109375" customWidth="1"/>
    <col min="13329" max="13329" width="10" customWidth="1"/>
    <col min="13571" max="13571" width="31.88671875" customWidth="1"/>
    <col min="13572" max="13572" width="9.88671875" customWidth="1"/>
    <col min="13573" max="13573" width="10.5546875" customWidth="1"/>
    <col min="13576" max="13576" width="10.6640625" customWidth="1"/>
    <col min="13578" max="13578" width="13.109375" bestFit="1" customWidth="1"/>
    <col min="13579" max="13579" width="10.109375" customWidth="1"/>
    <col min="13581" max="13581" width="11.33203125" bestFit="1" customWidth="1"/>
    <col min="13582" max="13582" width="10.109375" customWidth="1"/>
    <col min="13585" max="13585" width="10" customWidth="1"/>
    <col min="13827" max="13827" width="31.88671875" customWidth="1"/>
    <col min="13828" max="13828" width="9.88671875" customWidth="1"/>
    <col min="13829" max="13829" width="10.5546875" customWidth="1"/>
    <col min="13832" max="13832" width="10.6640625" customWidth="1"/>
    <col min="13834" max="13834" width="13.109375" bestFit="1" customWidth="1"/>
    <col min="13835" max="13835" width="10.109375" customWidth="1"/>
    <col min="13837" max="13837" width="11.33203125" bestFit="1" customWidth="1"/>
    <col min="13838" max="13838" width="10.109375" customWidth="1"/>
    <col min="13841" max="13841" width="10" customWidth="1"/>
    <col min="14083" max="14083" width="31.88671875" customWidth="1"/>
    <col min="14084" max="14084" width="9.88671875" customWidth="1"/>
    <col min="14085" max="14085" width="10.5546875" customWidth="1"/>
    <col min="14088" max="14088" width="10.6640625" customWidth="1"/>
    <col min="14090" max="14090" width="13.109375" bestFit="1" customWidth="1"/>
    <col min="14091" max="14091" width="10.109375" customWidth="1"/>
    <col min="14093" max="14093" width="11.33203125" bestFit="1" customWidth="1"/>
    <col min="14094" max="14094" width="10.109375" customWidth="1"/>
    <col min="14097" max="14097" width="10" customWidth="1"/>
    <col min="14339" max="14339" width="31.88671875" customWidth="1"/>
    <col min="14340" max="14340" width="9.88671875" customWidth="1"/>
    <col min="14341" max="14341" width="10.5546875" customWidth="1"/>
    <col min="14344" max="14344" width="10.6640625" customWidth="1"/>
    <col min="14346" max="14346" width="13.109375" bestFit="1" customWidth="1"/>
    <col min="14347" max="14347" width="10.109375" customWidth="1"/>
    <col min="14349" max="14349" width="11.33203125" bestFit="1" customWidth="1"/>
    <col min="14350" max="14350" width="10.109375" customWidth="1"/>
    <col min="14353" max="14353" width="10" customWidth="1"/>
    <col min="14595" max="14595" width="31.88671875" customWidth="1"/>
    <col min="14596" max="14596" width="9.88671875" customWidth="1"/>
    <col min="14597" max="14597" width="10.5546875" customWidth="1"/>
    <col min="14600" max="14600" width="10.6640625" customWidth="1"/>
    <col min="14602" max="14602" width="13.109375" bestFit="1" customWidth="1"/>
    <col min="14603" max="14603" width="10.109375" customWidth="1"/>
    <col min="14605" max="14605" width="11.33203125" bestFit="1" customWidth="1"/>
    <col min="14606" max="14606" width="10.109375" customWidth="1"/>
    <col min="14609" max="14609" width="10" customWidth="1"/>
    <col min="14851" max="14851" width="31.88671875" customWidth="1"/>
    <col min="14852" max="14852" width="9.88671875" customWidth="1"/>
    <col min="14853" max="14853" width="10.5546875" customWidth="1"/>
    <col min="14856" max="14856" width="10.6640625" customWidth="1"/>
    <col min="14858" max="14858" width="13.109375" bestFit="1" customWidth="1"/>
    <col min="14859" max="14859" width="10.109375" customWidth="1"/>
    <col min="14861" max="14861" width="11.33203125" bestFit="1" customWidth="1"/>
    <col min="14862" max="14862" width="10.109375" customWidth="1"/>
    <col min="14865" max="14865" width="10" customWidth="1"/>
    <col min="15107" max="15107" width="31.88671875" customWidth="1"/>
    <col min="15108" max="15108" width="9.88671875" customWidth="1"/>
    <col min="15109" max="15109" width="10.5546875" customWidth="1"/>
    <col min="15112" max="15112" width="10.6640625" customWidth="1"/>
    <col min="15114" max="15114" width="13.109375" bestFit="1" customWidth="1"/>
    <col min="15115" max="15115" width="10.109375" customWidth="1"/>
    <col min="15117" max="15117" width="11.33203125" bestFit="1" customWidth="1"/>
    <col min="15118" max="15118" width="10.109375" customWidth="1"/>
    <col min="15121" max="15121" width="10" customWidth="1"/>
    <col min="15363" max="15363" width="31.88671875" customWidth="1"/>
    <col min="15364" max="15364" width="9.88671875" customWidth="1"/>
    <col min="15365" max="15365" width="10.5546875" customWidth="1"/>
    <col min="15368" max="15368" width="10.6640625" customWidth="1"/>
    <col min="15370" max="15370" width="13.109375" bestFit="1" customWidth="1"/>
    <col min="15371" max="15371" width="10.109375" customWidth="1"/>
    <col min="15373" max="15373" width="11.33203125" bestFit="1" customWidth="1"/>
    <col min="15374" max="15374" width="10.109375" customWidth="1"/>
    <col min="15377" max="15377" width="10" customWidth="1"/>
    <col min="15619" max="15619" width="31.88671875" customWidth="1"/>
    <col min="15620" max="15620" width="9.88671875" customWidth="1"/>
    <col min="15621" max="15621" width="10.5546875" customWidth="1"/>
    <col min="15624" max="15624" width="10.6640625" customWidth="1"/>
    <col min="15626" max="15626" width="13.109375" bestFit="1" customWidth="1"/>
    <col min="15627" max="15627" width="10.109375" customWidth="1"/>
    <col min="15629" max="15629" width="11.33203125" bestFit="1" customWidth="1"/>
    <col min="15630" max="15630" width="10.109375" customWidth="1"/>
    <col min="15633" max="15633" width="10" customWidth="1"/>
    <col min="15875" max="15875" width="31.88671875" customWidth="1"/>
    <col min="15876" max="15876" width="9.88671875" customWidth="1"/>
    <col min="15877" max="15877" width="10.5546875" customWidth="1"/>
    <col min="15880" max="15880" width="10.6640625" customWidth="1"/>
    <col min="15882" max="15882" width="13.109375" bestFit="1" customWidth="1"/>
    <col min="15883" max="15883" width="10.109375" customWidth="1"/>
    <col min="15885" max="15885" width="11.33203125" bestFit="1" customWidth="1"/>
    <col min="15886" max="15886" width="10.109375" customWidth="1"/>
    <col min="15889" max="15889" width="10" customWidth="1"/>
    <col min="16131" max="16131" width="31.88671875" customWidth="1"/>
    <col min="16132" max="16132" width="9.88671875" customWidth="1"/>
    <col min="16133" max="16133" width="10.5546875" customWidth="1"/>
    <col min="16136" max="16136" width="10.6640625" customWidth="1"/>
    <col min="16138" max="16138" width="13.109375" bestFit="1" customWidth="1"/>
    <col min="16139" max="16139" width="10.109375" customWidth="1"/>
    <col min="16141" max="16141" width="11.33203125" bestFit="1" customWidth="1"/>
    <col min="16142" max="16142" width="10.109375" customWidth="1"/>
    <col min="16145" max="16145" width="10" customWidth="1"/>
  </cols>
  <sheetData>
    <row r="1" spans="1:20" ht="15.6">
      <c r="B1" s="133"/>
      <c r="C1" s="134"/>
      <c r="D1" s="133"/>
      <c r="E1" s="133"/>
      <c r="F1" s="133"/>
      <c r="G1" s="133"/>
      <c r="H1" s="133"/>
      <c r="I1" s="133"/>
      <c r="J1" s="133"/>
      <c r="K1" s="133"/>
      <c r="L1" s="133"/>
      <c r="M1" s="135"/>
      <c r="N1" s="133"/>
      <c r="O1" s="133"/>
      <c r="P1" s="133"/>
      <c r="Q1" s="133"/>
      <c r="R1" s="133"/>
    </row>
    <row r="2" spans="1:20" ht="18">
      <c r="B2" s="484" t="s">
        <v>199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</row>
    <row r="3" spans="1:20" ht="45" customHeight="1">
      <c r="B3" s="485" t="s">
        <v>354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137"/>
      <c r="R3" s="137"/>
    </row>
    <row r="4" spans="1:20" ht="18">
      <c r="B4" s="484" t="s">
        <v>200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</row>
    <row r="5" spans="1:20" ht="18">
      <c r="B5" s="484" t="s">
        <v>335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</row>
    <row r="6" spans="1:20" ht="18">
      <c r="B6" s="486" t="s">
        <v>147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</row>
    <row r="7" spans="1:20" ht="18">
      <c r="B7" s="138"/>
      <c r="C7" s="139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0" t="s">
        <v>201</v>
      </c>
    </row>
    <row r="8" spans="1:20" ht="15.6" customHeight="1">
      <c r="A8" s="487" t="s">
        <v>202</v>
      </c>
      <c r="B8" s="490" t="s">
        <v>1</v>
      </c>
      <c r="C8" s="491" t="s">
        <v>203</v>
      </c>
      <c r="D8" s="494" t="s">
        <v>150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</row>
    <row r="9" spans="1:20" ht="15.6">
      <c r="A9" s="488"/>
      <c r="B9" s="490"/>
      <c r="C9" s="492"/>
      <c r="D9" s="490" t="s">
        <v>66</v>
      </c>
      <c r="E9" s="490"/>
      <c r="F9" s="490"/>
      <c r="G9" s="494" t="s">
        <v>34</v>
      </c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</row>
    <row r="10" spans="1:20" ht="15.6">
      <c r="A10" s="488"/>
      <c r="B10" s="490"/>
      <c r="C10" s="492"/>
      <c r="D10" s="490"/>
      <c r="E10" s="490"/>
      <c r="F10" s="490"/>
      <c r="G10" s="490" t="s">
        <v>2</v>
      </c>
      <c r="H10" s="490"/>
      <c r="I10" s="490"/>
      <c r="J10" s="490" t="s">
        <v>7</v>
      </c>
      <c r="K10" s="490"/>
      <c r="L10" s="490"/>
      <c r="M10" s="490" t="s">
        <v>151</v>
      </c>
      <c r="N10" s="490"/>
      <c r="O10" s="490"/>
      <c r="P10" s="490" t="s">
        <v>23</v>
      </c>
      <c r="Q10" s="490"/>
      <c r="R10" s="490"/>
    </row>
    <row r="11" spans="1:20" ht="46.8">
      <c r="A11" s="489"/>
      <c r="B11" s="490"/>
      <c r="C11" s="493"/>
      <c r="D11" s="141" t="s">
        <v>336</v>
      </c>
      <c r="E11" s="141" t="s">
        <v>337</v>
      </c>
      <c r="F11" s="141" t="s">
        <v>106</v>
      </c>
      <c r="G11" s="141" t="str">
        <f>D11</f>
        <v>план на  2017 год</v>
      </c>
      <c r="H11" s="141" t="str">
        <f>E11</f>
        <v>кассовые расходы за   2017 год</v>
      </c>
      <c r="I11" s="141" t="s">
        <v>106</v>
      </c>
      <c r="J11" s="141" t="str">
        <f>G11</f>
        <v>план на  2017 год</v>
      </c>
      <c r="K11" s="141" t="str">
        <f>H11</f>
        <v>кассовые расходы за   2017 год</v>
      </c>
      <c r="L11" s="141" t="s">
        <v>106</v>
      </c>
      <c r="M11" s="141" t="str">
        <f>J11</f>
        <v>план на  2017 год</v>
      </c>
      <c r="N11" s="141" t="str">
        <f>K11</f>
        <v>кассовые расходы за   2017 год</v>
      </c>
      <c r="O11" s="141" t="s">
        <v>106</v>
      </c>
      <c r="P11" s="141" t="str">
        <f>M11</f>
        <v>план на  2017 год</v>
      </c>
      <c r="Q11" s="141" t="str">
        <f>N11</f>
        <v>кассовые расходы за   2017 год</v>
      </c>
      <c r="R11" s="141" t="s">
        <v>106</v>
      </c>
    </row>
    <row r="12" spans="1:20" s="143" customFormat="1">
      <c r="A12" s="142"/>
      <c r="B12" s="260">
        <v>1</v>
      </c>
      <c r="C12" s="260"/>
      <c r="D12" s="260">
        <v>2</v>
      </c>
      <c r="E12" s="260">
        <v>3</v>
      </c>
      <c r="F12" s="260">
        <v>4</v>
      </c>
      <c r="G12" s="260">
        <v>5</v>
      </c>
      <c r="H12" s="260">
        <v>6</v>
      </c>
      <c r="I12" s="260">
        <v>7</v>
      </c>
      <c r="J12" s="260">
        <v>8</v>
      </c>
      <c r="K12" s="260">
        <v>9</v>
      </c>
      <c r="L12" s="260">
        <v>10</v>
      </c>
      <c r="M12" s="260">
        <v>11</v>
      </c>
      <c r="N12" s="260">
        <v>12</v>
      </c>
      <c r="O12" s="260">
        <v>13</v>
      </c>
      <c r="P12" s="260">
        <v>14</v>
      </c>
      <c r="Q12" s="260">
        <v>15</v>
      </c>
      <c r="R12" s="260">
        <v>16</v>
      </c>
    </row>
    <row r="13" spans="1:20" s="147" customFormat="1" ht="41.4">
      <c r="A13" s="144">
        <v>1</v>
      </c>
      <c r="B13" s="145" t="s">
        <v>204</v>
      </c>
      <c r="C13" s="304">
        <f>SUM(C14:C16)</f>
        <v>10599.9</v>
      </c>
      <c r="D13" s="304">
        <f>SUM(D14:D16)</f>
        <v>10599.9</v>
      </c>
      <c r="E13" s="304">
        <f>SUM(E14:E16)</f>
        <v>10399.200000000001</v>
      </c>
      <c r="F13" s="305">
        <f>E13/D13</f>
        <v>0.98099999999999998</v>
      </c>
      <c r="G13" s="306">
        <f>SUM(G14:G16)</f>
        <v>0</v>
      </c>
      <c r="H13" s="306">
        <f>SUM(H14:H16)</f>
        <v>0</v>
      </c>
      <c r="I13" s="307"/>
      <c r="J13" s="304">
        <f>J14+J15+J16</f>
        <v>10087.299999999999</v>
      </c>
      <c r="K13" s="304">
        <f>K14+K15+K16</f>
        <v>10087.299999999999</v>
      </c>
      <c r="L13" s="305">
        <v>0</v>
      </c>
      <c r="M13" s="304">
        <f>M14+M16</f>
        <v>512.6</v>
      </c>
      <c r="N13" s="304">
        <f>N16</f>
        <v>311.89999999999998</v>
      </c>
      <c r="O13" s="305">
        <f>N13/M13</f>
        <v>0.60799999999999998</v>
      </c>
      <c r="P13" s="146"/>
      <c r="Q13" s="146"/>
      <c r="R13" s="146"/>
      <c r="T13" s="308">
        <f>C13+C17+C20+C22</f>
        <v>85183.3</v>
      </c>
    </row>
    <row r="14" spans="1:20" s="135" customFormat="1" ht="62.4">
      <c r="A14" s="148" t="s">
        <v>153</v>
      </c>
      <c r="B14" s="149" t="s">
        <v>205</v>
      </c>
      <c r="C14" s="309">
        <v>200.6</v>
      </c>
      <c r="D14" s="310">
        <f>C14</f>
        <v>200.6</v>
      </c>
      <c r="E14" s="310">
        <f t="shared" ref="E14:E15" si="0">K14+N14</f>
        <v>0</v>
      </c>
      <c r="F14" s="311">
        <v>0</v>
      </c>
      <c r="G14" s="312"/>
      <c r="H14" s="312"/>
      <c r="I14" s="313"/>
      <c r="J14" s="310">
        <v>0</v>
      </c>
      <c r="K14" s="310">
        <v>0</v>
      </c>
      <c r="L14" s="311">
        <v>0</v>
      </c>
      <c r="M14" s="310">
        <f>D14</f>
        <v>200.6</v>
      </c>
      <c r="N14" s="310">
        <v>0</v>
      </c>
      <c r="O14" s="311">
        <v>0</v>
      </c>
      <c r="P14" s="150"/>
      <c r="Q14" s="150"/>
      <c r="R14" s="150"/>
    </row>
    <row r="15" spans="1:20" s="135" customFormat="1" ht="46.8">
      <c r="A15" s="148" t="s">
        <v>165</v>
      </c>
      <c r="B15" s="149" t="s">
        <v>206</v>
      </c>
      <c r="C15" s="309">
        <v>0</v>
      </c>
      <c r="D15" s="310">
        <v>0</v>
      </c>
      <c r="E15" s="310">
        <f t="shared" si="0"/>
        <v>0</v>
      </c>
      <c r="F15" s="311">
        <v>0</v>
      </c>
      <c r="G15" s="312"/>
      <c r="H15" s="312"/>
      <c r="I15" s="313"/>
      <c r="J15" s="310">
        <v>0</v>
      </c>
      <c r="K15" s="310">
        <v>0</v>
      </c>
      <c r="L15" s="311">
        <v>0</v>
      </c>
      <c r="M15" s="310">
        <v>0</v>
      </c>
      <c r="N15" s="310">
        <v>0</v>
      </c>
      <c r="O15" s="311">
        <v>0</v>
      </c>
      <c r="P15" s="150"/>
      <c r="Q15" s="150"/>
      <c r="R15" s="150"/>
    </row>
    <row r="16" spans="1:20" s="135" customFormat="1" ht="46.8">
      <c r="A16" s="148" t="s">
        <v>167</v>
      </c>
      <c r="B16" s="149" t="s">
        <v>207</v>
      </c>
      <c r="C16" s="309">
        <v>10399.299999999999</v>
      </c>
      <c r="D16" s="310">
        <f>C16</f>
        <v>10399.299999999999</v>
      </c>
      <c r="E16" s="310">
        <v>10399.200000000001</v>
      </c>
      <c r="F16" s="311">
        <f>E16/D16</f>
        <v>1</v>
      </c>
      <c r="G16" s="312"/>
      <c r="H16" s="312"/>
      <c r="I16" s="313"/>
      <c r="J16" s="310">
        <v>10087.299999999999</v>
      </c>
      <c r="K16" s="310">
        <v>10087.299999999999</v>
      </c>
      <c r="L16" s="311">
        <f>K16/J16</f>
        <v>1</v>
      </c>
      <c r="M16" s="310">
        <v>312</v>
      </c>
      <c r="N16" s="310">
        <v>311.89999999999998</v>
      </c>
      <c r="O16" s="311">
        <f>N16/M16</f>
        <v>1</v>
      </c>
      <c r="P16" s="150"/>
      <c r="Q16" s="150"/>
      <c r="R16" s="150"/>
    </row>
    <row r="17" spans="1:20" s="152" customFormat="1" ht="69">
      <c r="A17" s="144">
        <v>2</v>
      </c>
      <c r="B17" s="145" t="s">
        <v>208</v>
      </c>
      <c r="C17" s="314">
        <f>C18+C19</f>
        <v>10772.5</v>
      </c>
      <c r="D17" s="304">
        <f>D18+D19</f>
        <v>10772.5</v>
      </c>
      <c r="E17" s="304">
        <f>E18+E19</f>
        <v>8132.7</v>
      </c>
      <c r="F17" s="305">
        <f t="shared" ref="F17:F19" si="1">E17/D17</f>
        <v>0.755</v>
      </c>
      <c r="G17" s="315"/>
      <c r="H17" s="315"/>
      <c r="I17" s="316"/>
      <c r="J17" s="304">
        <f>J19</f>
        <v>7117.6</v>
      </c>
      <c r="K17" s="304">
        <f>K19</f>
        <v>5914.4</v>
      </c>
      <c r="L17" s="305">
        <f>K17/J17</f>
        <v>0.83099999999999996</v>
      </c>
      <c r="M17" s="304">
        <f>M18+M19</f>
        <v>3654.9</v>
      </c>
      <c r="N17" s="304">
        <f>N18+N19</f>
        <v>2218.3000000000002</v>
      </c>
      <c r="O17" s="305">
        <f t="shared" ref="O17:O19" si="2">N17/M17</f>
        <v>0.60699999999999998</v>
      </c>
      <c r="P17" s="151"/>
      <c r="Q17" s="151"/>
      <c r="R17" s="151"/>
    </row>
    <row r="18" spans="1:20" s="153" customFormat="1" ht="15.6">
      <c r="A18" s="260" t="s">
        <v>179</v>
      </c>
      <c r="B18" s="149" t="str">
        <f>'[1]Прил 3.1'!$A$14</f>
        <v>Мероприятия по сносу МКД</v>
      </c>
      <c r="C18" s="309">
        <v>3434.7</v>
      </c>
      <c r="D18" s="310">
        <f>C18</f>
        <v>3434.7</v>
      </c>
      <c r="E18" s="310">
        <v>2035.4</v>
      </c>
      <c r="F18" s="311">
        <f t="shared" si="1"/>
        <v>0.59299999999999997</v>
      </c>
      <c r="G18" s="312"/>
      <c r="H18" s="312"/>
      <c r="I18" s="313"/>
      <c r="J18" s="310">
        <v>0</v>
      </c>
      <c r="K18" s="310">
        <v>0</v>
      </c>
      <c r="L18" s="311">
        <v>0</v>
      </c>
      <c r="M18" s="310">
        <f>D18</f>
        <v>3434.7</v>
      </c>
      <c r="N18" s="310">
        <f>E18</f>
        <v>2035.4</v>
      </c>
      <c r="O18" s="311">
        <f t="shared" si="2"/>
        <v>0.59299999999999997</v>
      </c>
    </row>
    <row r="19" spans="1:20" s="153" customFormat="1" ht="78">
      <c r="A19" s="260" t="s">
        <v>222</v>
      </c>
      <c r="B19" s="149" t="s">
        <v>263</v>
      </c>
      <c r="C19" s="309">
        <v>7337.8</v>
      </c>
      <c r="D19" s="310">
        <f>C19</f>
        <v>7337.8</v>
      </c>
      <c r="E19" s="310">
        <v>6097.3</v>
      </c>
      <c r="F19" s="311">
        <f t="shared" si="1"/>
        <v>0.83099999999999996</v>
      </c>
      <c r="G19" s="312"/>
      <c r="H19" s="312"/>
      <c r="I19" s="313"/>
      <c r="J19" s="310">
        <v>7117.6</v>
      </c>
      <c r="K19" s="310">
        <v>5914.4</v>
      </c>
      <c r="L19" s="311">
        <f>K19/J19</f>
        <v>0.83099999999999996</v>
      </c>
      <c r="M19" s="310">
        <v>220.2</v>
      </c>
      <c r="N19" s="310">
        <v>182.9</v>
      </c>
      <c r="O19" s="311">
        <f t="shared" si="2"/>
        <v>0.83099999999999996</v>
      </c>
    </row>
    <row r="20" spans="1:20" s="144" customFormat="1" ht="69">
      <c r="A20" s="144">
        <v>3</v>
      </c>
      <c r="B20" s="145" t="s">
        <v>209</v>
      </c>
      <c r="C20" s="304">
        <f>SUM(C21:C21)</f>
        <v>15545.5</v>
      </c>
      <c r="D20" s="304">
        <f>SUM(D21:D21)</f>
        <v>15545.5</v>
      </c>
      <c r="E20" s="304">
        <f>SUM(E21:E21)</f>
        <v>15545.3</v>
      </c>
      <c r="F20" s="305">
        <f>E20/D20</f>
        <v>1</v>
      </c>
      <c r="G20" s="304">
        <f>SUM(G21:G21)</f>
        <v>0</v>
      </c>
      <c r="H20" s="304">
        <f>SUM(H21:H21)</f>
        <v>0</v>
      </c>
      <c r="I20" s="316">
        <v>0</v>
      </c>
      <c r="J20" s="304">
        <f>SUM(J21:J21)</f>
        <v>15079</v>
      </c>
      <c r="K20" s="304">
        <f>SUM(K21:K21)</f>
        <v>15079</v>
      </c>
      <c r="L20" s="305">
        <v>0</v>
      </c>
      <c r="M20" s="304">
        <f>SUM(M21:M21)</f>
        <v>466.5</v>
      </c>
      <c r="N20" s="304">
        <f>SUM(N21:N21)</f>
        <v>466.3</v>
      </c>
      <c r="O20" s="305">
        <f>N20/M20</f>
        <v>1</v>
      </c>
      <c r="P20" s="154"/>
      <c r="Q20" s="154"/>
      <c r="R20" s="154"/>
    </row>
    <row r="21" spans="1:20" s="153" customFormat="1" ht="78">
      <c r="A21" s="260" t="s">
        <v>183</v>
      </c>
      <c r="B21" s="155" t="s">
        <v>210</v>
      </c>
      <c r="C21" s="317">
        <v>15545.5</v>
      </c>
      <c r="D21" s="310">
        <f>C21</f>
        <v>15545.5</v>
      </c>
      <c r="E21" s="310">
        <v>15545.3</v>
      </c>
      <c r="F21" s="311">
        <f>E21/D21</f>
        <v>1</v>
      </c>
      <c r="G21" s="312"/>
      <c r="H21" s="312"/>
      <c r="I21" s="313"/>
      <c r="J21" s="317">
        <v>15079</v>
      </c>
      <c r="K21" s="318">
        <v>15079</v>
      </c>
      <c r="L21" s="311">
        <f>K21/J21</f>
        <v>1</v>
      </c>
      <c r="M21" s="310">
        <v>466.5</v>
      </c>
      <c r="N21" s="318">
        <v>466.3</v>
      </c>
      <c r="O21" s="311">
        <f>N21/M21</f>
        <v>1</v>
      </c>
      <c r="R21" s="156"/>
    </row>
    <row r="22" spans="1:20" s="161" customFormat="1" ht="78">
      <c r="A22" s="157" t="s">
        <v>144</v>
      </c>
      <c r="B22" s="158" t="s">
        <v>211</v>
      </c>
      <c r="C22" s="319">
        <f>SUM(C23:C25)</f>
        <v>48265.4</v>
      </c>
      <c r="D22" s="319">
        <f>D23+D24+D25</f>
        <v>48265.4</v>
      </c>
      <c r="E22" s="319">
        <f t="shared" ref="E22:N22" si="3">SUM(E23:E25)</f>
        <v>41594</v>
      </c>
      <c r="F22" s="305">
        <f t="shared" ref="F22:F25" si="4">E22/D22</f>
        <v>0.86199999999999999</v>
      </c>
      <c r="G22" s="319">
        <f t="shared" si="3"/>
        <v>0</v>
      </c>
      <c r="H22" s="319">
        <f t="shared" si="3"/>
        <v>0</v>
      </c>
      <c r="I22" s="320">
        <f t="shared" si="3"/>
        <v>0</v>
      </c>
      <c r="J22" s="319">
        <f t="shared" si="3"/>
        <v>0</v>
      </c>
      <c r="K22" s="319">
        <f t="shared" si="3"/>
        <v>0</v>
      </c>
      <c r="L22" s="305">
        <v>0</v>
      </c>
      <c r="M22" s="319">
        <f t="shared" si="3"/>
        <v>48265.4</v>
      </c>
      <c r="N22" s="319">
        <f t="shared" si="3"/>
        <v>41594</v>
      </c>
      <c r="O22" s="305">
        <f t="shared" ref="O22:O26" si="5">N22/M22</f>
        <v>0.86199999999999999</v>
      </c>
      <c r="P22" s="159"/>
      <c r="Q22" s="159"/>
      <c r="R22" s="160"/>
    </row>
    <row r="23" spans="1:20" s="163" customFormat="1" ht="62.4">
      <c r="A23" s="148" t="s">
        <v>186</v>
      </c>
      <c r="B23" s="155" t="s">
        <v>212</v>
      </c>
      <c r="C23" s="321">
        <v>36691.699999999997</v>
      </c>
      <c r="D23" s="322">
        <f>C23</f>
        <v>36691.699999999997</v>
      </c>
      <c r="E23" s="322">
        <v>32021.1</v>
      </c>
      <c r="F23" s="311">
        <f t="shared" si="4"/>
        <v>0.873</v>
      </c>
      <c r="G23" s="323"/>
      <c r="H23" s="323"/>
      <c r="I23" s="324"/>
      <c r="J23" s="325"/>
      <c r="K23" s="326"/>
      <c r="L23" s="311"/>
      <c r="M23" s="310">
        <f t="shared" ref="M23:N25" si="6">D23</f>
        <v>36691.699999999997</v>
      </c>
      <c r="N23" s="327">
        <f t="shared" si="6"/>
        <v>32021.1</v>
      </c>
      <c r="O23" s="311">
        <f t="shared" si="5"/>
        <v>0.873</v>
      </c>
      <c r="P23" s="150"/>
      <c r="Q23" s="150"/>
      <c r="R23" s="162"/>
    </row>
    <row r="24" spans="1:20" s="163" customFormat="1" ht="78">
      <c r="A24" s="148" t="s">
        <v>188</v>
      </c>
      <c r="B24" s="155" t="s">
        <v>213</v>
      </c>
      <c r="C24" s="321">
        <v>1644.6</v>
      </c>
      <c r="D24" s="322">
        <f>C24</f>
        <v>1644.6</v>
      </c>
      <c r="E24" s="322">
        <v>1344.6</v>
      </c>
      <c r="F24" s="311">
        <f t="shared" si="4"/>
        <v>0.81799999999999995</v>
      </c>
      <c r="G24" s="323"/>
      <c r="H24" s="323"/>
      <c r="I24" s="324"/>
      <c r="J24" s="325"/>
      <c r="K24" s="326"/>
      <c r="L24" s="311"/>
      <c r="M24" s="310">
        <f t="shared" si="6"/>
        <v>1644.6</v>
      </c>
      <c r="N24" s="327">
        <f t="shared" si="6"/>
        <v>1344.6</v>
      </c>
      <c r="O24" s="311">
        <f t="shared" si="5"/>
        <v>0.81799999999999995</v>
      </c>
      <c r="P24" s="150"/>
      <c r="Q24" s="150"/>
      <c r="R24" s="162"/>
    </row>
    <row r="25" spans="1:20" s="163" customFormat="1" ht="62.4">
      <c r="A25" s="148" t="s">
        <v>190</v>
      </c>
      <c r="B25" s="155" t="s">
        <v>214</v>
      </c>
      <c r="C25" s="321">
        <v>9929.1</v>
      </c>
      <c r="D25" s="322">
        <f>C25</f>
        <v>9929.1</v>
      </c>
      <c r="E25" s="322">
        <v>8228.2999999999993</v>
      </c>
      <c r="F25" s="311">
        <f t="shared" si="4"/>
        <v>0.82899999999999996</v>
      </c>
      <c r="G25" s="323"/>
      <c r="H25" s="323"/>
      <c r="I25" s="324"/>
      <c r="J25" s="325"/>
      <c r="K25" s="326"/>
      <c r="L25" s="311"/>
      <c r="M25" s="310">
        <f t="shared" si="6"/>
        <v>9929.1</v>
      </c>
      <c r="N25" s="327">
        <f t="shared" si="6"/>
        <v>8228.2999999999993</v>
      </c>
      <c r="O25" s="311">
        <f t="shared" si="5"/>
        <v>0.82899999999999996</v>
      </c>
      <c r="P25" s="150"/>
      <c r="Q25" s="150"/>
      <c r="R25" s="162"/>
    </row>
    <row r="26" spans="1:20" s="164" customFormat="1" ht="15.6">
      <c r="B26" s="165" t="s">
        <v>198</v>
      </c>
      <c r="C26" s="328">
        <f>C13+C17+C20+C22</f>
        <v>85183.3</v>
      </c>
      <c r="D26" s="328">
        <f>D13+D17+D20+D22</f>
        <v>85183.3</v>
      </c>
      <c r="E26" s="328">
        <f>E13+E17+E20+E22</f>
        <v>75671.199999999997</v>
      </c>
      <c r="F26" s="305">
        <f>E26/D26</f>
        <v>0.88800000000000001</v>
      </c>
      <c r="G26" s="328">
        <f>G13+G17+G20+G22</f>
        <v>0</v>
      </c>
      <c r="H26" s="328">
        <f>H13+H17+H20+H22</f>
        <v>0</v>
      </c>
      <c r="I26" s="329">
        <f>I13+I17+I20+I22</f>
        <v>0</v>
      </c>
      <c r="J26" s="328">
        <f>J13+J17+J20+J22</f>
        <v>32283.9</v>
      </c>
      <c r="K26" s="328">
        <f>K13+K17+K20+K22</f>
        <v>31080.7</v>
      </c>
      <c r="L26" s="305">
        <v>0</v>
      </c>
      <c r="M26" s="328">
        <f>M13+M17+M20+M22</f>
        <v>52899.4</v>
      </c>
      <c r="N26" s="328">
        <f>N13+N17+N20+N22</f>
        <v>44590.5</v>
      </c>
      <c r="O26" s="305">
        <f t="shared" si="5"/>
        <v>0.84299999999999997</v>
      </c>
      <c r="P26" s="166">
        <f>P13+P17+P20+P22</f>
        <v>0</v>
      </c>
      <c r="Q26" s="166">
        <f>Q13+Q17+Q20+Q22</f>
        <v>0</v>
      </c>
      <c r="R26" s="166">
        <f>R13+R17+R20+R22</f>
        <v>0</v>
      </c>
      <c r="S26" s="330">
        <f>J26+M26</f>
        <v>85183.3</v>
      </c>
      <c r="T26" s="330">
        <f>K26+N26</f>
        <v>75671.199999999997</v>
      </c>
    </row>
    <row r="27" spans="1:20" s="136" customFormat="1" ht="17.399999999999999">
      <c r="C27" s="167"/>
      <c r="D27" s="167"/>
      <c r="E27" s="167"/>
      <c r="J27" s="167"/>
      <c r="K27" s="167"/>
      <c r="N27" s="168"/>
      <c r="O27" s="168"/>
      <c r="P27" s="169"/>
      <c r="Q27" s="169"/>
      <c r="R27" s="169"/>
    </row>
    <row r="28" spans="1:20" s="136" customFormat="1" ht="17.399999999999999">
      <c r="E28" s="136">
        <f>E26/C26</f>
        <v>0.88833374616855598</v>
      </c>
      <c r="N28" s="168"/>
      <c r="O28" s="168"/>
      <c r="P28" s="169"/>
      <c r="Q28" s="169"/>
      <c r="R28" s="169"/>
    </row>
    <row r="29" spans="1:20" s="136" customFormat="1" ht="17.399999999999999">
      <c r="N29" s="168"/>
      <c r="O29" s="168"/>
      <c r="P29" s="170"/>
      <c r="Q29" s="171"/>
      <c r="R29" s="171"/>
    </row>
    <row r="30" spans="1:20" s="136" customFormat="1">
      <c r="C30" s="172">
        <f t="shared" ref="C30:S30" si="7">C13+C17+C20+C22</f>
        <v>85183.3</v>
      </c>
      <c r="D30" s="172">
        <f t="shared" si="7"/>
        <v>85183.3</v>
      </c>
      <c r="E30" s="172">
        <f t="shared" si="7"/>
        <v>75671.199999999997</v>
      </c>
      <c r="F30" s="172">
        <f t="shared" si="7"/>
        <v>3.6</v>
      </c>
      <c r="G30" s="172">
        <f t="shared" si="7"/>
        <v>0</v>
      </c>
      <c r="H30" s="172">
        <f t="shared" si="7"/>
        <v>0</v>
      </c>
      <c r="I30" s="172">
        <f t="shared" si="7"/>
        <v>0</v>
      </c>
      <c r="J30" s="172">
        <f t="shared" si="7"/>
        <v>32283.9</v>
      </c>
      <c r="K30" s="172">
        <f t="shared" si="7"/>
        <v>31080.7</v>
      </c>
      <c r="L30" s="172">
        <f t="shared" si="7"/>
        <v>0.83</v>
      </c>
      <c r="M30" s="172">
        <f t="shared" si="7"/>
        <v>52899.4</v>
      </c>
      <c r="N30" s="172">
        <f t="shared" si="7"/>
        <v>44590.5</v>
      </c>
      <c r="O30" s="172">
        <f t="shared" si="7"/>
        <v>3.08</v>
      </c>
      <c r="P30" s="172">
        <f t="shared" si="7"/>
        <v>0</v>
      </c>
      <c r="Q30" s="172">
        <f t="shared" si="7"/>
        <v>0</v>
      </c>
      <c r="R30" s="172">
        <f t="shared" si="7"/>
        <v>0</v>
      </c>
      <c r="S30" s="172">
        <f t="shared" si="7"/>
        <v>0</v>
      </c>
    </row>
    <row r="31" spans="1:20" s="136" customFormat="1">
      <c r="A31"/>
      <c r="C31" s="173">
        <f>C26-C30</f>
        <v>0</v>
      </c>
      <c r="D31" s="173">
        <f t="shared" ref="D31:S31" si="8">D26-D30</f>
        <v>0</v>
      </c>
      <c r="E31" s="173">
        <f t="shared" si="8"/>
        <v>0</v>
      </c>
      <c r="F31" s="173">
        <f t="shared" si="8"/>
        <v>-2.71</v>
      </c>
      <c r="G31" s="173">
        <f t="shared" si="8"/>
        <v>0</v>
      </c>
      <c r="H31" s="173">
        <f t="shared" si="8"/>
        <v>0</v>
      </c>
      <c r="I31" s="173">
        <f t="shared" si="8"/>
        <v>0</v>
      </c>
      <c r="J31" s="173">
        <f t="shared" si="8"/>
        <v>0</v>
      </c>
      <c r="K31" s="173">
        <f t="shared" si="8"/>
        <v>0</v>
      </c>
      <c r="L31" s="173">
        <f t="shared" si="8"/>
        <v>-0.83</v>
      </c>
      <c r="M31" s="173">
        <f t="shared" si="8"/>
        <v>0</v>
      </c>
      <c r="N31" s="173">
        <f t="shared" si="8"/>
        <v>0</v>
      </c>
      <c r="O31" s="173">
        <f t="shared" si="8"/>
        <v>-2.2400000000000002</v>
      </c>
      <c r="P31" s="173">
        <f t="shared" si="8"/>
        <v>0</v>
      </c>
      <c r="Q31" s="173">
        <f t="shared" si="8"/>
        <v>0</v>
      </c>
      <c r="R31" s="173">
        <f t="shared" si="8"/>
        <v>0</v>
      </c>
      <c r="S31" s="173">
        <f t="shared" si="8"/>
        <v>85183.3</v>
      </c>
    </row>
  </sheetData>
  <mergeCells count="15">
    <mergeCell ref="A8:A11"/>
    <mergeCell ref="B8:B11"/>
    <mergeCell ref="C8:C11"/>
    <mergeCell ref="D8:R8"/>
    <mergeCell ref="D9:F10"/>
    <mergeCell ref="G9:R9"/>
    <mergeCell ref="G10:I10"/>
    <mergeCell ref="J10:L10"/>
    <mergeCell ref="M10:O10"/>
    <mergeCell ref="P10:R10"/>
    <mergeCell ref="B2:R2"/>
    <mergeCell ref="B3:P3"/>
    <mergeCell ref="B4:R4"/>
    <mergeCell ref="B5:R5"/>
    <mergeCell ref="B6:R6"/>
  </mergeCells>
  <pageMargins left="0" right="0" top="0.59055118110236227" bottom="0" header="0.31496062992125984" footer="0"/>
  <pageSetup paperSize="9" scale="71" orientation="landscape" r:id="rId1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view="pageBreakPreview" zoomScale="60" zoomScaleNormal="70" workbookViewId="0">
      <selection activeCell="K12" sqref="K12"/>
    </sheetView>
  </sheetViews>
  <sheetFormatPr defaultRowHeight="14.4"/>
  <cols>
    <col min="1" max="1" width="5.109375" customWidth="1"/>
    <col min="2" max="2" width="30.5546875" style="136" customWidth="1"/>
    <col min="3" max="3" width="14.88671875" style="136" customWidth="1"/>
    <col min="4" max="4" width="11.44140625" style="136" customWidth="1"/>
    <col min="5" max="5" width="15.109375" style="136" customWidth="1"/>
    <col min="6" max="6" width="9.33203125" style="136" bestFit="1" customWidth="1"/>
    <col min="7" max="7" width="11" style="136" customWidth="1"/>
    <col min="8" max="8" width="11.44140625" style="136" customWidth="1"/>
    <col min="9" max="9" width="9.33203125" style="136" bestFit="1" customWidth="1"/>
    <col min="10" max="10" width="12" style="136" customWidth="1"/>
    <col min="11" max="11" width="13" style="136" customWidth="1"/>
    <col min="12" max="12" width="9.33203125" style="136" bestFit="1" customWidth="1"/>
    <col min="13" max="13" width="11.88671875" style="136" customWidth="1"/>
    <col min="14" max="14" width="12.6640625" style="136" customWidth="1"/>
    <col min="15" max="15" width="9.33203125" style="136" bestFit="1" customWidth="1"/>
    <col min="16" max="17" width="11.44140625" style="136" customWidth="1"/>
    <col min="18" max="18" width="10.88671875" style="136" customWidth="1"/>
    <col min="20" max="20" width="10.44140625" bestFit="1" customWidth="1"/>
    <col min="259" max="259" width="31.88671875" customWidth="1"/>
    <col min="260" max="260" width="9.88671875" customWidth="1"/>
    <col min="261" max="261" width="10.5546875" customWidth="1"/>
    <col min="264" max="264" width="10.6640625" customWidth="1"/>
    <col min="266" max="266" width="13.109375" bestFit="1" customWidth="1"/>
    <col min="267" max="267" width="10.109375" customWidth="1"/>
    <col min="269" max="269" width="11.33203125" bestFit="1" customWidth="1"/>
    <col min="270" max="270" width="10.109375" customWidth="1"/>
    <col min="273" max="273" width="10" customWidth="1"/>
    <col min="515" max="515" width="31.88671875" customWidth="1"/>
    <col min="516" max="516" width="9.88671875" customWidth="1"/>
    <col min="517" max="517" width="10.5546875" customWidth="1"/>
    <col min="520" max="520" width="10.6640625" customWidth="1"/>
    <col min="522" max="522" width="13.109375" bestFit="1" customWidth="1"/>
    <col min="523" max="523" width="10.109375" customWidth="1"/>
    <col min="525" max="525" width="11.33203125" bestFit="1" customWidth="1"/>
    <col min="526" max="526" width="10.109375" customWidth="1"/>
    <col min="529" max="529" width="10" customWidth="1"/>
    <col min="771" max="771" width="31.88671875" customWidth="1"/>
    <col min="772" max="772" width="9.88671875" customWidth="1"/>
    <col min="773" max="773" width="10.5546875" customWidth="1"/>
    <col min="776" max="776" width="10.6640625" customWidth="1"/>
    <col min="778" max="778" width="13.109375" bestFit="1" customWidth="1"/>
    <col min="779" max="779" width="10.109375" customWidth="1"/>
    <col min="781" max="781" width="11.33203125" bestFit="1" customWidth="1"/>
    <col min="782" max="782" width="10.109375" customWidth="1"/>
    <col min="785" max="785" width="10" customWidth="1"/>
    <col min="1027" max="1027" width="31.88671875" customWidth="1"/>
    <col min="1028" max="1028" width="9.88671875" customWidth="1"/>
    <col min="1029" max="1029" width="10.5546875" customWidth="1"/>
    <col min="1032" max="1032" width="10.6640625" customWidth="1"/>
    <col min="1034" max="1034" width="13.109375" bestFit="1" customWidth="1"/>
    <col min="1035" max="1035" width="10.109375" customWidth="1"/>
    <col min="1037" max="1037" width="11.33203125" bestFit="1" customWidth="1"/>
    <col min="1038" max="1038" width="10.109375" customWidth="1"/>
    <col min="1041" max="1041" width="10" customWidth="1"/>
    <col min="1283" max="1283" width="31.88671875" customWidth="1"/>
    <col min="1284" max="1284" width="9.88671875" customWidth="1"/>
    <col min="1285" max="1285" width="10.5546875" customWidth="1"/>
    <col min="1288" max="1288" width="10.6640625" customWidth="1"/>
    <col min="1290" max="1290" width="13.109375" bestFit="1" customWidth="1"/>
    <col min="1291" max="1291" width="10.109375" customWidth="1"/>
    <col min="1293" max="1293" width="11.33203125" bestFit="1" customWidth="1"/>
    <col min="1294" max="1294" width="10.109375" customWidth="1"/>
    <col min="1297" max="1297" width="10" customWidth="1"/>
    <col min="1539" max="1539" width="31.88671875" customWidth="1"/>
    <col min="1540" max="1540" width="9.88671875" customWidth="1"/>
    <col min="1541" max="1541" width="10.5546875" customWidth="1"/>
    <col min="1544" max="1544" width="10.6640625" customWidth="1"/>
    <col min="1546" max="1546" width="13.109375" bestFit="1" customWidth="1"/>
    <col min="1547" max="1547" width="10.109375" customWidth="1"/>
    <col min="1549" max="1549" width="11.33203125" bestFit="1" customWidth="1"/>
    <col min="1550" max="1550" width="10.109375" customWidth="1"/>
    <col min="1553" max="1553" width="10" customWidth="1"/>
    <col min="1795" max="1795" width="31.88671875" customWidth="1"/>
    <col min="1796" max="1796" width="9.88671875" customWidth="1"/>
    <col min="1797" max="1797" width="10.5546875" customWidth="1"/>
    <col min="1800" max="1800" width="10.6640625" customWidth="1"/>
    <col min="1802" max="1802" width="13.109375" bestFit="1" customWidth="1"/>
    <col min="1803" max="1803" width="10.109375" customWidth="1"/>
    <col min="1805" max="1805" width="11.33203125" bestFit="1" customWidth="1"/>
    <col min="1806" max="1806" width="10.109375" customWidth="1"/>
    <col min="1809" max="1809" width="10" customWidth="1"/>
    <col min="2051" max="2051" width="31.88671875" customWidth="1"/>
    <col min="2052" max="2052" width="9.88671875" customWidth="1"/>
    <col min="2053" max="2053" width="10.5546875" customWidth="1"/>
    <col min="2056" max="2056" width="10.6640625" customWidth="1"/>
    <col min="2058" max="2058" width="13.109375" bestFit="1" customWidth="1"/>
    <col min="2059" max="2059" width="10.109375" customWidth="1"/>
    <col min="2061" max="2061" width="11.33203125" bestFit="1" customWidth="1"/>
    <col min="2062" max="2062" width="10.109375" customWidth="1"/>
    <col min="2065" max="2065" width="10" customWidth="1"/>
    <col min="2307" max="2307" width="31.88671875" customWidth="1"/>
    <col min="2308" max="2308" width="9.88671875" customWidth="1"/>
    <col min="2309" max="2309" width="10.5546875" customWidth="1"/>
    <col min="2312" max="2312" width="10.6640625" customWidth="1"/>
    <col min="2314" max="2314" width="13.109375" bestFit="1" customWidth="1"/>
    <col min="2315" max="2315" width="10.109375" customWidth="1"/>
    <col min="2317" max="2317" width="11.33203125" bestFit="1" customWidth="1"/>
    <col min="2318" max="2318" width="10.109375" customWidth="1"/>
    <col min="2321" max="2321" width="10" customWidth="1"/>
    <col min="2563" max="2563" width="31.88671875" customWidth="1"/>
    <col min="2564" max="2564" width="9.88671875" customWidth="1"/>
    <col min="2565" max="2565" width="10.5546875" customWidth="1"/>
    <col min="2568" max="2568" width="10.6640625" customWidth="1"/>
    <col min="2570" max="2570" width="13.109375" bestFit="1" customWidth="1"/>
    <col min="2571" max="2571" width="10.109375" customWidth="1"/>
    <col min="2573" max="2573" width="11.33203125" bestFit="1" customWidth="1"/>
    <col min="2574" max="2574" width="10.109375" customWidth="1"/>
    <col min="2577" max="2577" width="10" customWidth="1"/>
    <col min="2819" max="2819" width="31.88671875" customWidth="1"/>
    <col min="2820" max="2820" width="9.88671875" customWidth="1"/>
    <col min="2821" max="2821" width="10.5546875" customWidth="1"/>
    <col min="2824" max="2824" width="10.6640625" customWidth="1"/>
    <col min="2826" max="2826" width="13.109375" bestFit="1" customWidth="1"/>
    <col min="2827" max="2827" width="10.109375" customWidth="1"/>
    <col min="2829" max="2829" width="11.33203125" bestFit="1" customWidth="1"/>
    <col min="2830" max="2830" width="10.109375" customWidth="1"/>
    <col min="2833" max="2833" width="10" customWidth="1"/>
    <col min="3075" max="3075" width="31.88671875" customWidth="1"/>
    <col min="3076" max="3076" width="9.88671875" customWidth="1"/>
    <col min="3077" max="3077" width="10.5546875" customWidth="1"/>
    <col min="3080" max="3080" width="10.6640625" customWidth="1"/>
    <col min="3082" max="3082" width="13.109375" bestFit="1" customWidth="1"/>
    <col min="3083" max="3083" width="10.109375" customWidth="1"/>
    <col min="3085" max="3085" width="11.33203125" bestFit="1" customWidth="1"/>
    <col min="3086" max="3086" width="10.109375" customWidth="1"/>
    <col min="3089" max="3089" width="10" customWidth="1"/>
    <col min="3331" max="3331" width="31.88671875" customWidth="1"/>
    <col min="3332" max="3332" width="9.88671875" customWidth="1"/>
    <col min="3333" max="3333" width="10.5546875" customWidth="1"/>
    <col min="3336" max="3336" width="10.6640625" customWidth="1"/>
    <col min="3338" max="3338" width="13.109375" bestFit="1" customWidth="1"/>
    <col min="3339" max="3339" width="10.109375" customWidth="1"/>
    <col min="3341" max="3341" width="11.33203125" bestFit="1" customWidth="1"/>
    <col min="3342" max="3342" width="10.109375" customWidth="1"/>
    <col min="3345" max="3345" width="10" customWidth="1"/>
    <col min="3587" max="3587" width="31.88671875" customWidth="1"/>
    <col min="3588" max="3588" width="9.88671875" customWidth="1"/>
    <col min="3589" max="3589" width="10.5546875" customWidth="1"/>
    <col min="3592" max="3592" width="10.6640625" customWidth="1"/>
    <col min="3594" max="3594" width="13.109375" bestFit="1" customWidth="1"/>
    <col min="3595" max="3595" width="10.109375" customWidth="1"/>
    <col min="3597" max="3597" width="11.33203125" bestFit="1" customWidth="1"/>
    <col min="3598" max="3598" width="10.109375" customWidth="1"/>
    <col min="3601" max="3601" width="10" customWidth="1"/>
    <col min="3843" max="3843" width="31.88671875" customWidth="1"/>
    <col min="3844" max="3844" width="9.88671875" customWidth="1"/>
    <col min="3845" max="3845" width="10.5546875" customWidth="1"/>
    <col min="3848" max="3848" width="10.6640625" customWidth="1"/>
    <col min="3850" max="3850" width="13.109375" bestFit="1" customWidth="1"/>
    <col min="3851" max="3851" width="10.109375" customWidth="1"/>
    <col min="3853" max="3853" width="11.33203125" bestFit="1" customWidth="1"/>
    <col min="3854" max="3854" width="10.109375" customWidth="1"/>
    <col min="3857" max="3857" width="10" customWidth="1"/>
    <col min="4099" max="4099" width="31.88671875" customWidth="1"/>
    <col min="4100" max="4100" width="9.88671875" customWidth="1"/>
    <col min="4101" max="4101" width="10.5546875" customWidth="1"/>
    <col min="4104" max="4104" width="10.6640625" customWidth="1"/>
    <col min="4106" max="4106" width="13.109375" bestFit="1" customWidth="1"/>
    <col min="4107" max="4107" width="10.109375" customWidth="1"/>
    <col min="4109" max="4109" width="11.33203125" bestFit="1" customWidth="1"/>
    <col min="4110" max="4110" width="10.109375" customWidth="1"/>
    <col min="4113" max="4113" width="10" customWidth="1"/>
    <col min="4355" max="4355" width="31.88671875" customWidth="1"/>
    <col min="4356" max="4356" width="9.88671875" customWidth="1"/>
    <col min="4357" max="4357" width="10.5546875" customWidth="1"/>
    <col min="4360" max="4360" width="10.6640625" customWidth="1"/>
    <col min="4362" max="4362" width="13.109375" bestFit="1" customWidth="1"/>
    <col min="4363" max="4363" width="10.109375" customWidth="1"/>
    <col min="4365" max="4365" width="11.33203125" bestFit="1" customWidth="1"/>
    <col min="4366" max="4366" width="10.109375" customWidth="1"/>
    <col min="4369" max="4369" width="10" customWidth="1"/>
    <col min="4611" max="4611" width="31.88671875" customWidth="1"/>
    <col min="4612" max="4612" width="9.88671875" customWidth="1"/>
    <col min="4613" max="4613" width="10.5546875" customWidth="1"/>
    <col min="4616" max="4616" width="10.6640625" customWidth="1"/>
    <col min="4618" max="4618" width="13.109375" bestFit="1" customWidth="1"/>
    <col min="4619" max="4619" width="10.109375" customWidth="1"/>
    <col min="4621" max="4621" width="11.33203125" bestFit="1" customWidth="1"/>
    <col min="4622" max="4622" width="10.109375" customWidth="1"/>
    <col min="4625" max="4625" width="10" customWidth="1"/>
    <col min="4867" max="4867" width="31.88671875" customWidth="1"/>
    <col min="4868" max="4868" width="9.88671875" customWidth="1"/>
    <col min="4869" max="4869" width="10.5546875" customWidth="1"/>
    <col min="4872" max="4872" width="10.6640625" customWidth="1"/>
    <col min="4874" max="4874" width="13.109375" bestFit="1" customWidth="1"/>
    <col min="4875" max="4875" width="10.109375" customWidth="1"/>
    <col min="4877" max="4877" width="11.33203125" bestFit="1" customWidth="1"/>
    <col min="4878" max="4878" width="10.109375" customWidth="1"/>
    <col min="4881" max="4881" width="10" customWidth="1"/>
    <col min="5123" max="5123" width="31.88671875" customWidth="1"/>
    <col min="5124" max="5124" width="9.88671875" customWidth="1"/>
    <col min="5125" max="5125" width="10.5546875" customWidth="1"/>
    <col min="5128" max="5128" width="10.6640625" customWidth="1"/>
    <col min="5130" max="5130" width="13.109375" bestFit="1" customWidth="1"/>
    <col min="5131" max="5131" width="10.109375" customWidth="1"/>
    <col min="5133" max="5133" width="11.33203125" bestFit="1" customWidth="1"/>
    <col min="5134" max="5134" width="10.109375" customWidth="1"/>
    <col min="5137" max="5137" width="10" customWidth="1"/>
    <col min="5379" max="5379" width="31.88671875" customWidth="1"/>
    <col min="5380" max="5380" width="9.88671875" customWidth="1"/>
    <col min="5381" max="5381" width="10.5546875" customWidth="1"/>
    <col min="5384" max="5384" width="10.6640625" customWidth="1"/>
    <col min="5386" max="5386" width="13.109375" bestFit="1" customWidth="1"/>
    <col min="5387" max="5387" width="10.109375" customWidth="1"/>
    <col min="5389" max="5389" width="11.33203125" bestFit="1" customWidth="1"/>
    <col min="5390" max="5390" width="10.109375" customWidth="1"/>
    <col min="5393" max="5393" width="10" customWidth="1"/>
    <col min="5635" max="5635" width="31.88671875" customWidth="1"/>
    <col min="5636" max="5636" width="9.88671875" customWidth="1"/>
    <col min="5637" max="5637" width="10.5546875" customWidth="1"/>
    <col min="5640" max="5640" width="10.6640625" customWidth="1"/>
    <col min="5642" max="5642" width="13.109375" bestFit="1" customWidth="1"/>
    <col min="5643" max="5643" width="10.109375" customWidth="1"/>
    <col min="5645" max="5645" width="11.33203125" bestFit="1" customWidth="1"/>
    <col min="5646" max="5646" width="10.109375" customWidth="1"/>
    <col min="5649" max="5649" width="10" customWidth="1"/>
    <col min="5891" max="5891" width="31.88671875" customWidth="1"/>
    <col min="5892" max="5892" width="9.88671875" customWidth="1"/>
    <col min="5893" max="5893" width="10.5546875" customWidth="1"/>
    <col min="5896" max="5896" width="10.6640625" customWidth="1"/>
    <col min="5898" max="5898" width="13.109375" bestFit="1" customWidth="1"/>
    <col min="5899" max="5899" width="10.109375" customWidth="1"/>
    <col min="5901" max="5901" width="11.33203125" bestFit="1" customWidth="1"/>
    <col min="5902" max="5902" width="10.109375" customWidth="1"/>
    <col min="5905" max="5905" width="10" customWidth="1"/>
    <col min="6147" max="6147" width="31.88671875" customWidth="1"/>
    <col min="6148" max="6148" width="9.88671875" customWidth="1"/>
    <col min="6149" max="6149" width="10.5546875" customWidth="1"/>
    <col min="6152" max="6152" width="10.6640625" customWidth="1"/>
    <col min="6154" max="6154" width="13.109375" bestFit="1" customWidth="1"/>
    <col min="6155" max="6155" width="10.109375" customWidth="1"/>
    <col min="6157" max="6157" width="11.33203125" bestFit="1" customWidth="1"/>
    <col min="6158" max="6158" width="10.109375" customWidth="1"/>
    <col min="6161" max="6161" width="10" customWidth="1"/>
    <col min="6403" max="6403" width="31.88671875" customWidth="1"/>
    <col min="6404" max="6404" width="9.88671875" customWidth="1"/>
    <col min="6405" max="6405" width="10.5546875" customWidth="1"/>
    <col min="6408" max="6408" width="10.6640625" customWidth="1"/>
    <col min="6410" max="6410" width="13.109375" bestFit="1" customWidth="1"/>
    <col min="6411" max="6411" width="10.109375" customWidth="1"/>
    <col min="6413" max="6413" width="11.33203125" bestFit="1" customWidth="1"/>
    <col min="6414" max="6414" width="10.109375" customWidth="1"/>
    <col min="6417" max="6417" width="10" customWidth="1"/>
    <col min="6659" max="6659" width="31.88671875" customWidth="1"/>
    <col min="6660" max="6660" width="9.88671875" customWidth="1"/>
    <col min="6661" max="6661" width="10.5546875" customWidth="1"/>
    <col min="6664" max="6664" width="10.6640625" customWidth="1"/>
    <col min="6666" max="6666" width="13.109375" bestFit="1" customWidth="1"/>
    <col min="6667" max="6667" width="10.109375" customWidth="1"/>
    <col min="6669" max="6669" width="11.33203125" bestFit="1" customWidth="1"/>
    <col min="6670" max="6670" width="10.109375" customWidth="1"/>
    <col min="6673" max="6673" width="10" customWidth="1"/>
    <col min="6915" max="6915" width="31.88671875" customWidth="1"/>
    <col min="6916" max="6916" width="9.88671875" customWidth="1"/>
    <col min="6917" max="6917" width="10.5546875" customWidth="1"/>
    <col min="6920" max="6920" width="10.6640625" customWidth="1"/>
    <col min="6922" max="6922" width="13.109375" bestFit="1" customWidth="1"/>
    <col min="6923" max="6923" width="10.109375" customWidth="1"/>
    <col min="6925" max="6925" width="11.33203125" bestFit="1" customWidth="1"/>
    <col min="6926" max="6926" width="10.109375" customWidth="1"/>
    <col min="6929" max="6929" width="10" customWidth="1"/>
    <col min="7171" max="7171" width="31.88671875" customWidth="1"/>
    <col min="7172" max="7172" width="9.88671875" customWidth="1"/>
    <col min="7173" max="7173" width="10.5546875" customWidth="1"/>
    <col min="7176" max="7176" width="10.6640625" customWidth="1"/>
    <col min="7178" max="7178" width="13.109375" bestFit="1" customWidth="1"/>
    <col min="7179" max="7179" width="10.109375" customWidth="1"/>
    <col min="7181" max="7181" width="11.33203125" bestFit="1" customWidth="1"/>
    <col min="7182" max="7182" width="10.109375" customWidth="1"/>
    <col min="7185" max="7185" width="10" customWidth="1"/>
    <col min="7427" max="7427" width="31.88671875" customWidth="1"/>
    <col min="7428" max="7428" width="9.88671875" customWidth="1"/>
    <col min="7429" max="7429" width="10.5546875" customWidth="1"/>
    <col min="7432" max="7432" width="10.6640625" customWidth="1"/>
    <col min="7434" max="7434" width="13.109375" bestFit="1" customWidth="1"/>
    <col min="7435" max="7435" width="10.109375" customWidth="1"/>
    <col min="7437" max="7437" width="11.33203125" bestFit="1" customWidth="1"/>
    <col min="7438" max="7438" width="10.109375" customWidth="1"/>
    <col min="7441" max="7441" width="10" customWidth="1"/>
    <col min="7683" max="7683" width="31.88671875" customWidth="1"/>
    <col min="7684" max="7684" width="9.88671875" customWidth="1"/>
    <col min="7685" max="7685" width="10.5546875" customWidth="1"/>
    <col min="7688" max="7688" width="10.6640625" customWidth="1"/>
    <col min="7690" max="7690" width="13.109375" bestFit="1" customWidth="1"/>
    <col min="7691" max="7691" width="10.109375" customWidth="1"/>
    <col min="7693" max="7693" width="11.33203125" bestFit="1" customWidth="1"/>
    <col min="7694" max="7694" width="10.109375" customWidth="1"/>
    <col min="7697" max="7697" width="10" customWidth="1"/>
    <col min="7939" max="7939" width="31.88671875" customWidth="1"/>
    <col min="7940" max="7940" width="9.88671875" customWidth="1"/>
    <col min="7941" max="7941" width="10.5546875" customWidth="1"/>
    <col min="7944" max="7944" width="10.6640625" customWidth="1"/>
    <col min="7946" max="7946" width="13.109375" bestFit="1" customWidth="1"/>
    <col min="7947" max="7947" width="10.109375" customWidth="1"/>
    <col min="7949" max="7949" width="11.33203125" bestFit="1" customWidth="1"/>
    <col min="7950" max="7950" width="10.109375" customWidth="1"/>
    <col min="7953" max="7953" width="10" customWidth="1"/>
    <col min="8195" max="8195" width="31.88671875" customWidth="1"/>
    <col min="8196" max="8196" width="9.88671875" customWidth="1"/>
    <col min="8197" max="8197" width="10.5546875" customWidth="1"/>
    <col min="8200" max="8200" width="10.6640625" customWidth="1"/>
    <col min="8202" max="8202" width="13.109375" bestFit="1" customWidth="1"/>
    <col min="8203" max="8203" width="10.109375" customWidth="1"/>
    <col min="8205" max="8205" width="11.33203125" bestFit="1" customWidth="1"/>
    <col min="8206" max="8206" width="10.109375" customWidth="1"/>
    <col min="8209" max="8209" width="10" customWidth="1"/>
    <col min="8451" max="8451" width="31.88671875" customWidth="1"/>
    <col min="8452" max="8452" width="9.88671875" customWidth="1"/>
    <col min="8453" max="8453" width="10.5546875" customWidth="1"/>
    <col min="8456" max="8456" width="10.6640625" customWidth="1"/>
    <col min="8458" max="8458" width="13.109375" bestFit="1" customWidth="1"/>
    <col min="8459" max="8459" width="10.109375" customWidth="1"/>
    <col min="8461" max="8461" width="11.33203125" bestFit="1" customWidth="1"/>
    <col min="8462" max="8462" width="10.109375" customWidth="1"/>
    <col min="8465" max="8465" width="10" customWidth="1"/>
    <col min="8707" max="8707" width="31.88671875" customWidth="1"/>
    <col min="8708" max="8708" width="9.88671875" customWidth="1"/>
    <col min="8709" max="8709" width="10.5546875" customWidth="1"/>
    <col min="8712" max="8712" width="10.6640625" customWidth="1"/>
    <col min="8714" max="8714" width="13.109375" bestFit="1" customWidth="1"/>
    <col min="8715" max="8715" width="10.109375" customWidth="1"/>
    <col min="8717" max="8717" width="11.33203125" bestFit="1" customWidth="1"/>
    <col min="8718" max="8718" width="10.109375" customWidth="1"/>
    <col min="8721" max="8721" width="10" customWidth="1"/>
    <col min="8963" max="8963" width="31.88671875" customWidth="1"/>
    <col min="8964" max="8964" width="9.88671875" customWidth="1"/>
    <col min="8965" max="8965" width="10.5546875" customWidth="1"/>
    <col min="8968" max="8968" width="10.6640625" customWidth="1"/>
    <col min="8970" max="8970" width="13.109375" bestFit="1" customWidth="1"/>
    <col min="8971" max="8971" width="10.109375" customWidth="1"/>
    <col min="8973" max="8973" width="11.33203125" bestFit="1" customWidth="1"/>
    <col min="8974" max="8974" width="10.109375" customWidth="1"/>
    <col min="8977" max="8977" width="10" customWidth="1"/>
    <col min="9219" max="9219" width="31.88671875" customWidth="1"/>
    <col min="9220" max="9220" width="9.88671875" customWidth="1"/>
    <col min="9221" max="9221" width="10.5546875" customWidth="1"/>
    <col min="9224" max="9224" width="10.6640625" customWidth="1"/>
    <col min="9226" max="9226" width="13.109375" bestFit="1" customWidth="1"/>
    <col min="9227" max="9227" width="10.109375" customWidth="1"/>
    <col min="9229" max="9229" width="11.33203125" bestFit="1" customWidth="1"/>
    <col min="9230" max="9230" width="10.109375" customWidth="1"/>
    <col min="9233" max="9233" width="10" customWidth="1"/>
    <col min="9475" max="9475" width="31.88671875" customWidth="1"/>
    <col min="9476" max="9476" width="9.88671875" customWidth="1"/>
    <col min="9477" max="9477" width="10.5546875" customWidth="1"/>
    <col min="9480" max="9480" width="10.6640625" customWidth="1"/>
    <col min="9482" max="9482" width="13.109375" bestFit="1" customWidth="1"/>
    <col min="9483" max="9483" width="10.109375" customWidth="1"/>
    <col min="9485" max="9485" width="11.33203125" bestFit="1" customWidth="1"/>
    <col min="9486" max="9486" width="10.109375" customWidth="1"/>
    <col min="9489" max="9489" width="10" customWidth="1"/>
    <col min="9731" max="9731" width="31.88671875" customWidth="1"/>
    <col min="9732" max="9732" width="9.88671875" customWidth="1"/>
    <col min="9733" max="9733" width="10.5546875" customWidth="1"/>
    <col min="9736" max="9736" width="10.6640625" customWidth="1"/>
    <col min="9738" max="9738" width="13.109375" bestFit="1" customWidth="1"/>
    <col min="9739" max="9739" width="10.109375" customWidth="1"/>
    <col min="9741" max="9741" width="11.33203125" bestFit="1" customWidth="1"/>
    <col min="9742" max="9742" width="10.109375" customWidth="1"/>
    <col min="9745" max="9745" width="10" customWidth="1"/>
    <col min="9987" max="9987" width="31.88671875" customWidth="1"/>
    <col min="9988" max="9988" width="9.88671875" customWidth="1"/>
    <col min="9989" max="9989" width="10.5546875" customWidth="1"/>
    <col min="9992" max="9992" width="10.6640625" customWidth="1"/>
    <col min="9994" max="9994" width="13.109375" bestFit="1" customWidth="1"/>
    <col min="9995" max="9995" width="10.109375" customWidth="1"/>
    <col min="9997" max="9997" width="11.33203125" bestFit="1" customWidth="1"/>
    <col min="9998" max="9998" width="10.109375" customWidth="1"/>
    <col min="10001" max="10001" width="10" customWidth="1"/>
    <col min="10243" max="10243" width="31.88671875" customWidth="1"/>
    <col min="10244" max="10244" width="9.88671875" customWidth="1"/>
    <col min="10245" max="10245" width="10.5546875" customWidth="1"/>
    <col min="10248" max="10248" width="10.6640625" customWidth="1"/>
    <col min="10250" max="10250" width="13.109375" bestFit="1" customWidth="1"/>
    <col min="10251" max="10251" width="10.109375" customWidth="1"/>
    <col min="10253" max="10253" width="11.33203125" bestFit="1" customWidth="1"/>
    <col min="10254" max="10254" width="10.109375" customWidth="1"/>
    <col min="10257" max="10257" width="10" customWidth="1"/>
    <col min="10499" max="10499" width="31.88671875" customWidth="1"/>
    <col min="10500" max="10500" width="9.88671875" customWidth="1"/>
    <col min="10501" max="10501" width="10.5546875" customWidth="1"/>
    <col min="10504" max="10504" width="10.6640625" customWidth="1"/>
    <col min="10506" max="10506" width="13.109375" bestFit="1" customWidth="1"/>
    <col min="10507" max="10507" width="10.109375" customWidth="1"/>
    <col min="10509" max="10509" width="11.33203125" bestFit="1" customWidth="1"/>
    <col min="10510" max="10510" width="10.109375" customWidth="1"/>
    <col min="10513" max="10513" width="10" customWidth="1"/>
    <col min="10755" max="10755" width="31.88671875" customWidth="1"/>
    <col min="10756" max="10756" width="9.88671875" customWidth="1"/>
    <col min="10757" max="10757" width="10.5546875" customWidth="1"/>
    <col min="10760" max="10760" width="10.6640625" customWidth="1"/>
    <col min="10762" max="10762" width="13.109375" bestFit="1" customWidth="1"/>
    <col min="10763" max="10763" width="10.109375" customWidth="1"/>
    <col min="10765" max="10765" width="11.33203125" bestFit="1" customWidth="1"/>
    <col min="10766" max="10766" width="10.109375" customWidth="1"/>
    <col min="10769" max="10769" width="10" customWidth="1"/>
    <col min="11011" max="11011" width="31.88671875" customWidth="1"/>
    <col min="11012" max="11012" width="9.88671875" customWidth="1"/>
    <col min="11013" max="11013" width="10.5546875" customWidth="1"/>
    <col min="11016" max="11016" width="10.6640625" customWidth="1"/>
    <col min="11018" max="11018" width="13.109375" bestFit="1" customWidth="1"/>
    <col min="11019" max="11019" width="10.109375" customWidth="1"/>
    <col min="11021" max="11021" width="11.33203125" bestFit="1" customWidth="1"/>
    <col min="11022" max="11022" width="10.109375" customWidth="1"/>
    <col min="11025" max="11025" width="10" customWidth="1"/>
    <col min="11267" max="11267" width="31.88671875" customWidth="1"/>
    <col min="11268" max="11268" width="9.88671875" customWidth="1"/>
    <col min="11269" max="11269" width="10.5546875" customWidth="1"/>
    <col min="11272" max="11272" width="10.6640625" customWidth="1"/>
    <col min="11274" max="11274" width="13.109375" bestFit="1" customWidth="1"/>
    <col min="11275" max="11275" width="10.109375" customWidth="1"/>
    <col min="11277" max="11277" width="11.33203125" bestFit="1" customWidth="1"/>
    <col min="11278" max="11278" width="10.109375" customWidth="1"/>
    <col min="11281" max="11281" width="10" customWidth="1"/>
    <col min="11523" max="11523" width="31.88671875" customWidth="1"/>
    <col min="11524" max="11524" width="9.88671875" customWidth="1"/>
    <col min="11525" max="11525" width="10.5546875" customWidth="1"/>
    <col min="11528" max="11528" width="10.6640625" customWidth="1"/>
    <col min="11530" max="11530" width="13.109375" bestFit="1" customWidth="1"/>
    <col min="11531" max="11531" width="10.109375" customWidth="1"/>
    <col min="11533" max="11533" width="11.33203125" bestFit="1" customWidth="1"/>
    <col min="11534" max="11534" width="10.109375" customWidth="1"/>
    <col min="11537" max="11537" width="10" customWidth="1"/>
    <col min="11779" max="11779" width="31.88671875" customWidth="1"/>
    <col min="11780" max="11780" width="9.88671875" customWidth="1"/>
    <col min="11781" max="11781" width="10.5546875" customWidth="1"/>
    <col min="11784" max="11784" width="10.6640625" customWidth="1"/>
    <col min="11786" max="11786" width="13.109375" bestFit="1" customWidth="1"/>
    <col min="11787" max="11787" width="10.109375" customWidth="1"/>
    <col min="11789" max="11789" width="11.33203125" bestFit="1" customWidth="1"/>
    <col min="11790" max="11790" width="10.109375" customWidth="1"/>
    <col min="11793" max="11793" width="10" customWidth="1"/>
    <col min="12035" max="12035" width="31.88671875" customWidth="1"/>
    <col min="12036" max="12036" width="9.88671875" customWidth="1"/>
    <col min="12037" max="12037" width="10.5546875" customWidth="1"/>
    <col min="12040" max="12040" width="10.6640625" customWidth="1"/>
    <col min="12042" max="12042" width="13.109375" bestFit="1" customWidth="1"/>
    <col min="12043" max="12043" width="10.109375" customWidth="1"/>
    <col min="12045" max="12045" width="11.33203125" bestFit="1" customWidth="1"/>
    <col min="12046" max="12046" width="10.109375" customWidth="1"/>
    <col min="12049" max="12049" width="10" customWidth="1"/>
    <col min="12291" max="12291" width="31.88671875" customWidth="1"/>
    <col min="12292" max="12292" width="9.88671875" customWidth="1"/>
    <col min="12293" max="12293" width="10.5546875" customWidth="1"/>
    <col min="12296" max="12296" width="10.6640625" customWidth="1"/>
    <col min="12298" max="12298" width="13.109375" bestFit="1" customWidth="1"/>
    <col min="12299" max="12299" width="10.109375" customWidth="1"/>
    <col min="12301" max="12301" width="11.33203125" bestFit="1" customWidth="1"/>
    <col min="12302" max="12302" width="10.109375" customWidth="1"/>
    <col min="12305" max="12305" width="10" customWidth="1"/>
    <col min="12547" max="12547" width="31.88671875" customWidth="1"/>
    <col min="12548" max="12548" width="9.88671875" customWidth="1"/>
    <col min="12549" max="12549" width="10.5546875" customWidth="1"/>
    <col min="12552" max="12552" width="10.6640625" customWidth="1"/>
    <col min="12554" max="12554" width="13.109375" bestFit="1" customWidth="1"/>
    <col min="12555" max="12555" width="10.109375" customWidth="1"/>
    <col min="12557" max="12557" width="11.33203125" bestFit="1" customWidth="1"/>
    <col min="12558" max="12558" width="10.109375" customWidth="1"/>
    <col min="12561" max="12561" width="10" customWidth="1"/>
    <col min="12803" max="12803" width="31.88671875" customWidth="1"/>
    <col min="12804" max="12804" width="9.88671875" customWidth="1"/>
    <col min="12805" max="12805" width="10.5546875" customWidth="1"/>
    <col min="12808" max="12808" width="10.6640625" customWidth="1"/>
    <col min="12810" max="12810" width="13.109375" bestFit="1" customWidth="1"/>
    <col min="12811" max="12811" width="10.109375" customWidth="1"/>
    <col min="12813" max="12813" width="11.33203125" bestFit="1" customWidth="1"/>
    <col min="12814" max="12814" width="10.109375" customWidth="1"/>
    <col min="12817" max="12817" width="10" customWidth="1"/>
    <col min="13059" max="13059" width="31.88671875" customWidth="1"/>
    <col min="13060" max="13060" width="9.88671875" customWidth="1"/>
    <col min="13061" max="13061" width="10.5546875" customWidth="1"/>
    <col min="13064" max="13064" width="10.6640625" customWidth="1"/>
    <col min="13066" max="13066" width="13.109375" bestFit="1" customWidth="1"/>
    <col min="13067" max="13067" width="10.109375" customWidth="1"/>
    <col min="13069" max="13069" width="11.33203125" bestFit="1" customWidth="1"/>
    <col min="13070" max="13070" width="10.109375" customWidth="1"/>
    <col min="13073" max="13073" width="10" customWidth="1"/>
    <col min="13315" max="13315" width="31.88671875" customWidth="1"/>
    <col min="13316" max="13316" width="9.88671875" customWidth="1"/>
    <col min="13317" max="13317" width="10.5546875" customWidth="1"/>
    <col min="13320" max="13320" width="10.6640625" customWidth="1"/>
    <col min="13322" max="13322" width="13.109375" bestFit="1" customWidth="1"/>
    <col min="13323" max="13323" width="10.109375" customWidth="1"/>
    <col min="13325" max="13325" width="11.33203125" bestFit="1" customWidth="1"/>
    <col min="13326" max="13326" width="10.109375" customWidth="1"/>
    <col min="13329" max="13329" width="10" customWidth="1"/>
    <col min="13571" max="13571" width="31.88671875" customWidth="1"/>
    <col min="13572" max="13572" width="9.88671875" customWidth="1"/>
    <col min="13573" max="13573" width="10.5546875" customWidth="1"/>
    <col min="13576" max="13576" width="10.6640625" customWidth="1"/>
    <col min="13578" max="13578" width="13.109375" bestFit="1" customWidth="1"/>
    <col min="13579" max="13579" width="10.109375" customWidth="1"/>
    <col min="13581" max="13581" width="11.33203125" bestFit="1" customWidth="1"/>
    <col min="13582" max="13582" width="10.109375" customWidth="1"/>
    <col min="13585" max="13585" width="10" customWidth="1"/>
    <col min="13827" max="13827" width="31.88671875" customWidth="1"/>
    <col min="13828" max="13828" width="9.88671875" customWidth="1"/>
    <col min="13829" max="13829" width="10.5546875" customWidth="1"/>
    <col min="13832" max="13832" width="10.6640625" customWidth="1"/>
    <col min="13834" max="13834" width="13.109375" bestFit="1" customWidth="1"/>
    <col min="13835" max="13835" width="10.109375" customWidth="1"/>
    <col min="13837" max="13837" width="11.33203125" bestFit="1" customWidth="1"/>
    <col min="13838" max="13838" width="10.109375" customWidth="1"/>
    <col min="13841" max="13841" width="10" customWidth="1"/>
    <col min="14083" max="14083" width="31.88671875" customWidth="1"/>
    <col min="14084" max="14084" width="9.88671875" customWidth="1"/>
    <col min="14085" max="14085" width="10.5546875" customWidth="1"/>
    <col min="14088" max="14088" width="10.6640625" customWidth="1"/>
    <col min="14090" max="14090" width="13.109375" bestFit="1" customWidth="1"/>
    <col min="14091" max="14091" width="10.109375" customWidth="1"/>
    <col min="14093" max="14093" width="11.33203125" bestFit="1" customWidth="1"/>
    <col min="14094" max="14094" width="10.109375" customWidth="1"/>
    <col min="14097" max="14097" width="10" customWidth="1"/>
    <col min="14339" max="14339" width="31.88671875" customWidth="1"/>
    <col min="14340" max="14340" width="9.88671875" customWidth="1"/>
    <col min="14341" max="14341" width="10.5546875" customWidth="1"/>
    <col min="14344" max="14344" width="10.6640625" customWidth="1"/>
    <col min="14346" max="14346" width="13.109375" bestFit="1" customWidth="1"/>
    <col min="14347" max="14347" width="10.109375" customWidth="1"/>
    <col min="14349" max="14349" width="11.33203125" bestFit="1" customWidth="1"/>
    <col min="14350" max="14350" width="10.109375" customWidth="1"/>
    <col min="14353" max="14353" width="10" customWidth="1"/>
    <col min="14595" max="14595" width="31.88671875" customWidth="1"/>
    <col min="14596" max="14596" width="9.88671875" customWidth="1"/>
    <col min="14597" max="14597" width="10.5546875" customWidth="1"/>
    <col min="14600" max="14600" width="10.6640625" customWidth="1"/>
    <col min="14602" max="14602" width="13.109375" bestFit="1" customWidth="1"/>
    <col min="14603" max="14603" width="10.109375" customWidth="1"/>
    <col min="14605" max="14605" width="11.33203125" bestFit="1" customWidth="1"/>
    <col min="14606" max="14606" width="10.109375" customWidth="1"/>
    <col min="14609" max="14609" width="10" customWidth="1"/>
    <col min="14851" max="14851" width="31.88671875" customWidth="1"/>
    <col min="14852" max="14852" width="9.88671875" customWidth="1"/>
    <col min="14853" max="14853" width="10.5546875" customWidth="1"/>
    <col min="14856" max="14856" width="10.6640625" customWidth="1"/>
    <col min="14858" max="14858" width="13.109375" bestFit="1" customWidth="1"/>
    <col min="14859" max="14859" width="10.109375" customWidth="1"/>
    <col min="14861" max="14861" width="11.33203125" bestFit="1" customWidth="1"/>
    <col min="14862" max="14862" width="10.109375" customWidth="1"/>
    <col min="14865" max="14865" width="10" customWidth="1"/>
    <col min="15107" max="15107" width="31.88671875" customWidth="1"/>
    <col min="15108" max="15108" width="9.88671875" customWidth="1"/>
    <col min="15109" max="15109" width="10.5546875" customWidth="1"/>
    <col min="15112" max="15112" width="10.6640625" customWidth="1"/>
    <col min="15114" max="15114" width="13.109375" bestFit="1" customWidth="1"/>
    <col min="15115" max="15115" width="10.109375" customWidth="1"/>
    <col min="15117" max="15117" width="11.33203125" bestFit="1" customWidth="1"/>
    <col min="15118" max="15118" width="10.109375" customWidth="1"/>
    <col min="15121" max="15121" width="10" customWidth="1"/>
    <col min="15363" max="15363" width="31.88671875" customWidth="1"/>
    <col min="15364" max="15364" width="9.88671875" customWidth="1"/>
    <col min="15365" max="15365" width="10.5546875" customWidth="1"/>
    <col min="15368" max="15368" width="10.6640625" customWidth="1"/>
    <col min="15370" max="15370" width="13.109375" bestFit="1" customWidth="1"/>
    <col min="15371" max="15371" width="10.109375" customWidth="1"/>
    <col min="15373" max="15373" width="11.33203125" bestFit="1" customWidth="1"/>
    <col min="15374" max="15374" width="10.109375" customWidth="1"/>
    <col min="15377" max="15377" width="10" customWidth="1"/>
    <col min="15619" max="15619" width="31.88671875" customWidth="1"/>
    <col min="15620" max="15620" width="9.88671875" customWidth="1"/>
    <col min="15621" max="15621" width="10.5546875" customWidth="1"/>
    <col min="15624" max="15624" width="10.6640625" customWidth="1"/>
    <col min="15626" max="15626" width="13.109375" bestFit="1" customWidth="1"/>
    <col min="15627" max="15627" width="10.109375" customWidth="1"/>
    <col min="15629" max="15629" width="11.33203125" bestFit="1" customWidth="1"/>
    <col min="15630" max="15630" width="10.109375" customWidth="1"/>
    <col min="15633" max="15633" width="10" customWidth="1"/>
    <col min="15875" max="15875" width="31.88671875" customWidth="1"/>
    <col min="15876" max="15876" width="9.88671875" customWidth="1"/>
    <col min="15877" max="15877" width="10.5546875" customWidth="1"/>
    <col min="15880" max="15880" width="10.6640625" customWidth="1"/>
    <col min="15882" max="15882" width="13.109375" bestFit="1" customWidth="1"/>
    <col min="15883" max="15883" width="10.109375" customWidth="1"/>
    <col min="15885" max="15885" width="11.33203125" bestFit="1" customWidth="1"/>
    <col min="15886" max="15886" width="10.109375" customWidth="1"/>
    <col min="15889" max="15889" width="10" customWidth="1"/>
    <col min="16131" max="16131" width="31.88671875" customWidth="1"/>
    <col min="16132" max="16132" width="9.88671875" customWidth="1"/>
    <col min="16133" max="16133" width="10.5546875" customWidth="1"/>
    <col min="16136" max="16136" width="10.6640625" customWidth="1"/>
    <col min="16138" max="16138" width="13.109375" bestFit="1" customWidth="1"/>
    <col min="16139" max="16139" width="10.109375" customWidth="1"/>
    <col min="16141" max="16141" width="11.33203125" bestFit="1" customWidth="1"/>
    <col min="16142" max="16142" width="10.109375" customWidth="1"/>
    <col min="16145" max="16145" width="10" customWidth="1"/>
  </cols>
  <sheetData>
    <row r="1" spans="1:18" ht="15.6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5"/>
      <c r="N1" s="133"/>
      <c r="O1" s="133"/>
      <c r="P1" s="133"/>
      <c r="Q1" s="133"/>
      <c r="R1" s="133"/>
    </row>
    <row r="2" spans="1:18" ht="15.6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5"/>
      <c r="N2" s="133"/>
      <c r="O2" s="133"/>
      <c r="P2" s="133"/>
      <c r="Q2" s="133"/>
      <c r="R2" s="133"/>
    </row>
    <row r="3" spans="1:18" ht="15.6">
      <c r="B3" s="495" t="s">
        <v>199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</row>
    <row r="4" spans="1:18" ht="19.5" customHeight="1">
      <c r="B4" s="496" t="s">
        <v>215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</row>
    <row r="5" spans="1:18" ht="15.6">
      <c r="B5" s="495" t="s">
        <v>200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</row>
    <row r="6" spans="1:18" ht="15.6">
      <c r="B6" s="495" t="s">
        <v>338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</row>
    <row r="7" spans="1:18">
      <c r="B7" s="497" t="s">
        <v>147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</row>
    <row r="8" spans="1:18" ht="15.6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5" t="s">
        <v>201</v>
      </c>
    </row>
    <row r="9" spans="1:18" s="174" customFormat="1" ht="15.6" customHeight="1">
      <c r="A9" s="498"/>
      <c r="B9" s="490" t="s">
        <v>1</v>
      </c>
      <c r="C9" s="501" t="s">
        <v>203</v>
      </c>
      <c r="D9" s="490" t="s">
        <v>150</v>
      </c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</row>
    <row r="10" spans="1:18" s="174" customFormat="1" ht="15.6">
      <c r="A10" s="499"/>
      <c r="B10" s="490"/>
      <c r="C10" s="502"/>
      <c r="D10" s="490" t="s">
        <v>66</v>
      </c>
      <c r="E10" s="490"/>
      <c r="F10" s="490"/>
      <c r="G10" s="490" t="s">
        <v>34</v>
      </c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</row>
    <row r="11" spans="1:18" s="174" customFormat="1" ht="15.6">
      <c r="A11" s="499"/>
      <c r="B11" s="490"/>
      <c r="C11" s="502"/>
      <c r="D11" s="490"/>
      <c r="E11" s="490"/>
      <c r="F11" s="490"/>
      <c r="G11" s="490" t="s">
        <v>2</v>
      </c>
      <c r="H11" s="490"/>
      <c r="I11" s="490"/>
      <c r="J11" s="490" t="s">
        <v>7</v>
      </c>
      <c r="K11" s="490"/>
      <c r="L11" s="490"/>
      <c r="M11" s="490" t="s">
        <v>151</v>
      </c>
      <c r="N11" s="490"/>
      <c r="O11" s="490"/>
      <c r="P11" s="490" t="s">
        <v>23</v>
      </c>
      <c r="Q11" s="490"/>
      <c r="R11" s="490"/>
    </row>
    <row r="12" spans="1:18" s="174" customFormat="1" ht="86.4" customHeight="1">
      <c r="A12" s="500"/>
      <c r="B12" s="490"/>
      <c r="C12" s="503"/>
      <c r="D12" s="141" t="s">
        <v>339</v>
      </c>
      <c r="E12" s="141" t="s">
        <v>340</v>
      </c>
      <c r="F12" s="141" t="s">
        <v>106</v>
      </c>
      <c r="G12" s="141" t="str">
        <f>D12</f>
        <v xml:space="preserve">план на     2017 год </v>
      </c>
      <c r="H12" s="141" t="str">
        <f>E12</f>
        <v xml:space="preserve">кассовые расходы за    2017 год </v>
      </c>
      <c r="I12" s="141" t="s">
        <v>106</v>
      </c>
      <c r="J12" s="141" t="str">
        <f>G12</f>
        <v xml:space="preserve">план на     2017 год </v>
      </c>
      <c r="K12" s="141" t="str">
        <f>H12</f>
        <v xml:space="preserve">кассовые расходы за    2017 год </v>
      </c>
      <c r="L12" s="141" t="s">
        <v>106</v>
      </c>
      <c r="M12" s="141" t="str">
        <f>J12</f>
        <v xml:space="preserve">план на     2017 год </v>
      </c>
      <c r="N12" s="141" t="str">
        <f>K12</f>
        <v xml:space="preserve">кассовые расходы за    2017 год </v>
      </c>
      <c r="O12" s="141" t="s">
        <v>106</v>
      </c>
      <c r="P12" s="141" t="str">
        <f>M12</f>
        <v xml:space="preserve">план на     2017 год </v>
      </c>
      <c r="Q12" s="141" t="str">
        <f>N12</f>
        <v xml:space="preserve">кассовые расходы за    2017 год </v>
      </c>
      <c r="R12" s="141" t="s">
        <v>106</v>
      </c>
    </row>
    <row r="13" spans="1:18" s="142" customFormat="1">
      <c r="B13" s="260">
        <v>1</v>
      </c>
      <c r="C13" s="260"/>
      <c r="D13" s="260">
        <v>2</v>
      </c>
      <c r="E13" s="260">
        <v>3</v>
      </c>
      <c r="F13" s="260">
        <v>4</v>
      </c>
      <c r="G13" s="260">
        <v>5</v>
      </c>
      <c r="H13" s="260">
        <v>6</v>
      </c>
      <c r="I13" s="260">
        <v>7</v>
      </c>
      <c r="J13" s="260">
        <v>8</v>
      </c>
      <c r="K13" s="260">
        <v>9</v>
      </c>
      <c r="L13" s="260">
        <v>10</v>
      </c>
      <c r="M13" s="260">
        <v>11</v>
      </c>
      <c r="N13" s="260">
        <v>12</v>
      </c>
      <c r="O13" s="260">
        <v>13</v>
      </c>
      <c r="P13" s="260">
        <v>14</v>
      </c>
      <c r="Q13" s="260">
        <v>15</v>
      </c>
      <c r="R13" s="260">
        <v>16</v>
      </c>
    </row>
    <row r="14" spans="1:18" s="180" customFormat="1" ht="44.25" customHeight="1">
      <c r="A14" s="175" t="s">
        <v>216</v>
      </c>
      <c r="B14" s="176" t="s">
        <v>217</v>
      </c>
      <c r="C14" s="331">
        <f>C16+C17+C21</f>
        <v>35438.6</v>
      </c>
      <c r="D14" s="331">
        <f>C14</f>
        <v>35438.6</v>
      </c>
      <c r="E14" s="331">
        <f>E16+E17+E21</f>
        <v>20303.900000000001</v>
      </c>
      <c r="F14" s="179">
        <f>E14/D14</f>
        <v>0.57299999999999995</v>
      </c>
      <c r="G14" s="177"/>
      <c r="H14" s="177"/>
      <c r="I14" s="177"/>
      <c r="J14" s="178"/>
      <c r="K14" s="178"/>
      <c r="L14" s="179"/>
      <c r="M14" s="331">
        <f>D14</f>
        <v>35438.6</v>
      </c>
      <c r="N14" s="331">
        <f>E14</f>
        <v>20303.900000000001</v>
      </c>
      <c r="O14" s="179">
        <f>N14/M14</f>
        <v>0.57299999999999995</v>
      </c>
      <c r="P14" s="177"/>
    </row>
    <row r="15" spans="1:18" s="180" customFormat="1" ht="86.25" hidden="1" customHeight="1">
      <c r="A15" s="175"/>
      <c r="B15" s="181"/>
      <c r="C15" s="332"/>
      <c r="D15" s="333">
        <f t="shared" ref="D15:D20" si="0">J15+M15</f>
        <v>0</v>
      </c>
      <c r="E15" s="333">
        <f t="shared" ref="E15" si="1">H15+K15+N15+Q15</f>
        <v>0</v>
      </c>
      <c r="F15" s="184" t="e">
        <f t="shared" ref="F15:F22" si="2">E15/D15</f>
        <v>#DIV/0!</v>
      </c>
      <c r="G15" s="182"/>
      <c r="H15" s="182"/>
      <c r="I15" s="182"/>
      <c r="J15" s="183"/>
      <c r="K15" s="183"/>
      <c r="L15" s="184"/>
      <c r="M15" s="333">
        <f t="shared" ref="M15:M20" si="3">S15+V15</f>
        <v>0</v>
      </c>
      <c r="N15" s="333">
        <f t="shared" ref="N15" si="4">Q15+T15+W15+Z15</f>
        <v>0</v>
      </c>
      <c r="O15" s="179" t="e">
        <f t="shared" ref="O15:O25" si="5">N15/M15</f>
        <v>#DIV/0!</v>
      </c>
      <c r="P15" s="182"/>
      <c r="Q15" s="185"/>
      <c r="R15" s="185"/>
    </row>
    <row r="16" spans="1:18" s="180" customFormat="1" ht="36" customHeight="1">
      <c r="A16" s="186" t="s">
        <v>153</v>
      </c>
      <c r="B16" s="187" t="s">
        <v>218</v>
      </c>
      <c r="C16" s="334">
        <v>17734.400000000001</v>
      </c>
      <c r="D16" s="335">
        <f>C16</f>
        <v>17734.400000000001</v>
      </c>
      <c r="E16" s="335">
        <v>6417.7</v>
      </c>
      <c r="F16" s="184">
        <f t="shared" si="2"/>
        <v>0.36199999999999999</v>
      </c>
      <c r="G16" s="182"/>
      <c r="H16" s="182"/>
      <c r="I16" s="182"/>
      <c r="J16" s="183"/>
      <c r="K16" s="183"/>
      <c r="L16" s="184"/>
      <c r="M16" s="335">
        <f>D16</f>
        <v>17734.400000000001</v>
      </c>
      <c r="N16" s="335">
        <f>E16</f>
        <v>6417.7</v>
      </c>
      <c r="O16" s="184">
        <f t="shared" si="5"/>
        <v>0.36199999999999999</v>
      </c>
      <c r="P16" s="182"/>
      <c r="Q16" s="185"/>
      <c r="R16" s="185"/>
    </row>
    <row r="17" spans="1:20" s="191" customFormat="1" ht="37.5" customHeight="1">
      <c r="A17" s="186" t="s">
        <v>165</v>
      </c>
      <c r="B17" s="187" t="s">
        <v>219</v>
      </c>
      <c r="C17" s="334">
        <v>12763.6</v>
      </c>
      <c r="D17" s="335">
        <f>C17</f>
        <v>12763.6</v>
      </c>
      <c r="E17" s="335">
        <v>10385.9</v>
      </c>
      <c r="F17" s="184">
        <f t="shared" si="2"/>
        <v>0.81399999999999995</v>
      </c>
      <c r="G17" s="188"/>
      <c r="H17" s="188"/>
      <c r="I17" s="188"/>
      <c r="J17" s="183"/>
      <c r="K17" s="189"/>
      <c r="L17" s="184"/>
      <c r="M17" s="335">
        <f>D17</f>
        <v>12763.6</v>
      </c>
      <c r="N17" s="335">
        <f>E17</f>
        <v>10385.9</v>
      </c>
      <c r="O17" s="184">
        <f t="shared" si="5"/>
        <v>0.81399999999999995</v>
      </c>
      <c r="P17" s="188"/>
      <c r="Q17" s="190"/>
      <c r="R17" s="190"/>
    </row>
    <row r="18" spans="1:20" s="194" customFormat="1" ht="114.75" hidden="1" customHeight="1">
      <c r="A18" s="192"/>
      <c r="B18" s="193"/>
      <c r="C18" s="336">
        <f>4876900/1000</f>
        <v>4876.8999999999996</v>
      </c>
      <c r="D18" s="333">
        <f t="shared" si="0"/>
        <v>0</v>
      </c>
      <c r="E18" s="333">
        <f t="shared" ref="E18:E20" si="6">N18</f>
        <v>0</v>
      </c>
      <c r="F18" s="184" t="e">
        <f t="shared" si="2"/>
        <v>#DIV/0!</v>
      </c>
      <c r="G18" s="188"/>
      <c r="H18" s="188"/>
      <c r="I18" s="188"/>
      <c r="J18" s="183"/>
      <c r="K18" s="189"/>
      <c r="L18" s="184"/>
      <c r="M18" s="333">
        <f t="shared" si="3"/>
        <v>0</v>
      </c>
      <c r="N18" s="333">
        <f t="shared" ref="N18:N20" si="7">W18</f>
        <v>0</v>
      </c>
      <c r="O18" s="184" t="e">
        <f t="shared" si="5"/>
        <v>#DIV/0!</v>
      </c>
      <c r="P18" s="188"/>
      <c r="Q18" s="190"/>
      <c r="R18" s="190"/>
    </row>
    <row r="19" spans="1:20" s="194" customFormat="1" ht="56.25" hidden="1" customHeight="1">
      <c r="A19" s="192"/>
      <c r="B19" s="193"/>
      <c r="C19" s="336">
        <f>1402300/1000</f>
        <v>1402.3</v>
      </c>
      <c r="D19" s="333">
        <f t="shared" si="0"/>
        <v>0</v>
      </c>
      <c r="E19" s="333">
        <f t="shared" si="6"/>
        <v>0</v>
      </c>
      <c r="F19" s="184" t="e">
        <f t="shared" si="2"/>
        <v>#DIV/0!</v>
      </c>
      <c r="G19" s="188"/>
      <c r="H19" s="188"/>
      <c r="I19" s="188"/>
      <c r="J19" s="189"/>
      <c r="K19" s="189"/>
      <c r="L19" s="184"/>
      <c r="M19" s="333">
        <f t="shared" si="3"/>
        <v>0</v>
      </c>
      <c r="N19" s="333">
        <f t="shared" si="7"/>
        <v>0</v>
      </c>
      <c r="O19" s="184" t="e">
        <f t="shared" si="5"/>
        <v>#DIV/0!</v>
      </c>
      <c r="P19" s="188"/>
      <c r="Q19" s="190"/>
      <c r="R19" s="190"/>
    </row>
    <row r="20" spans="1:20" s="194" customFormat="1" ht="56.25" hidden="1" customHeight="1">
      <c r="A20" s="192"/>
      <c r="B20" s="193"/>
      <c r="C20" s="332"/>
      <c r="D20" s="333">
        <f t="shared" si="0"/>
        <v>0</v>
      </c>
      <c r="E20" s="333">
        <f t="shared" si="6"/>
        <v>0</v>
      </c>
      <c r="F20" s="184" t="e">
        <f t="shared" si="2"/>
        <v>#DIV/0!</v>
      </c>
      <c r="G20" s="188"/>
      <c r="H20" s="188"/>
      <c r="I20" s="188"/>
      <c r="J20" s="189"/>
      <c r="K20" s="189"/>
      <c r="L20" s="184"/>
      <c r="M20" s="333">
        <f t="shared" si="3"/>
        <v>0</v>
      </c>
      <c r="N20" s="333">
        <f t="shared" si="7"/>
        <v>0</v>
      </c>
      <c r="O20" s="184" t="e">
        <f t="shared" si="5"/>
        <v>#DIV/0!</v>
      </c>
      <c r="P20" s="188"/>
      <c r="Q20" s="190"/>
      <c r="R20" s="190"/>
    </row>
    <row r="21" spans="1:20" s="194" customFormat="1" ht="30" customHeight="1">
      <c r="A21" s="192" t="s">
        <v>167</v>
      </c>
      <c r="B21" s="187" t="s">
        <v>220</v>
      </c>
      <c r="C21" s="337">
        <v>4940.6000000000004</v>
      </c>
      <c r="D21" s="335">
        <f>C21</f>
        <v>4940.6000000000004</v>
      </c>
      <c r="E21" s="335">
        <v>3500.3</v>
      </c>
      <c r="F21" s="184">
        <f t="shared" si="2"/>
        <v>0.70799999999999996</v>
      </c>
      <c r="G21" s="188"/>
      <c r="H21" s="188"/>
      <c r="I21" s="188"/>
      <c r="J21" s="189"/>
      <c r="K21" s="189"/>
      <c r="L21" s="184"/>
      <c r="M21" s="335">
        <f t="shared" ref="M21:N24" si="8">D21</f>
        <v>4940.6000000000004</v>
      </c>
      <c r="N21" s="335">
        <f t="shared" si="8"/>
        <v>3500.3</v>
      </c>
      <c r="O21" s="184">
        <f t="shared" si="5"/>
        <v>0.70799999999999996</v>
      </c>
      <c r="P21" s="188"/>
      <c r="Q21" s="190"/>
      <c r="R21" s="190"/>
    </row>
    <row r="22" spans="1:20" s="191" customFormat="1" ht="69" customHeight="1">
      <c r="A22" s="175" t="s">
        <v>177</v>
      </c>
      <c r="B22" s="176" t="s">
        <v>113</v>
      </c>
      <c r="C22" s="338">
        <f>C23+C24</f>
        <v>75918</v>
      </c>
      <c r="D22" s="331">
        <f>D23+D24</f>
        <v>75918</v>
      </c>
      <c r="E22" s="331">
        <f>E23+E24</f>
        <v>69919.100000000006</v>
      </c>
      <c r="F22" s="179">
        <f t="shared" si="2"/>
        <v>0.92100000000000004</v>
      </c>
      <c r="G22" s="195"/>
      <c r="H22" s="195"/>
      <c r="I22" s="195"/>
      <c r="J22" s="196"/>
      <c r="K22" s="196"/>
      <c r="L22" s="179"/>
      <c r="M22" s="339">
        <f t="shared" si="8"/>
        <v>75918</v>
      </c>
      <c r="N22" s="331">
        <f t="shared" si="8"/>
        <v>69919.100000000006</v>
      </c>
      <c r="O22" s="179">
        <f t="shared" si="5"/>
        <v>0.92100000000000004</v>
      </c>
      <c r="P22" s="195"/>
      <c r="Q22" s="197"/>
      <c r="R22" s="197"/>
      <c r="T22" s="340">
        <f>C14+C22</f>
        <v>111356.6</v>
      </c>
    </row>
    <row r="23" spans="1:20" s="201" customFormat="1" ht="49.5" customHeight="1">
      <c r="A23" s="186" t="s">
        <v>179</v>
      </c>
      <c r="B23" s="187" t="s">
        <v>221</v>
      </c>
      <c r="C23" s="334">
        <v>70589.3</v>
      </c>
      <c r="D23" s="341">
        <f>C23</f>
        <v>70589.3</v>
      </c>
      <c r="E23" s="342">
        <v>66371.8</v>
      </c>
      <c r="F23" s="343">
        <f>E23/D23</f>
        <v>0.94</v>
      </c>
      <c r="G23" s="198"/>
      <c r="H23" s="198"/>
      <c r="I23" s="198"/>
      <c r="J23" s="199"/>
      <c r="K23" s="199"/>
      <c r="L23" s="200"/>
      <c r="M23" s="341">
        <f t="shared" si="8"/>
        <v>70589.3</v>
      </c>
      <c r="N23" s="342">
        <f t="shared" si="8"/>
        <v>66371.8</v>
      </c>
      <c r="O23" s="343">
        <f t="shared" si="5"/>
        <v>0.94</v>
      </c>
      <c r="P23" s="188"/>
      <c r="Q23" s="190"/>
      <c r="R23" s="190"/>
    </row>
    <row r="24" spans="1:20" s="201" customFormat="1" ht="102" customHeight="1">
      <c r="A24" s="186" t="s">
        <v>222</v>
      </c>
      <c r="B24" s="187" t="s">
        <v>223</v>
      </c>
      <c r="C24" s="334">
        <v>5328.7</v>
      </c>
      <c r="D24" s="341">
        <f>C24</f>
        <v>5328.7</v>
      </c>
      <c r="E24" s="342">
        <v>3547.3</v>
      </c>
      <c r="F24" s="343">
        <f t="shared" ref="F24:F25" si="9">E24/D24</f>
        <v>0.66600000000000004</v>
      </c>
      <c r="G24" s="198"/>
      <c r="H24" s="198"/>
      <c r="I24" s="198"/>
      <c r="J24" s="199"/>
      <c r="K24" s="199"/>
      <c r="L24" s="200"/>
      <c r="M24" s="341">
        <f t="shared" si="8"/>
        <v>5328.7</v>
      </c>
      <c r="N24" s="342">
        <f t="shared" si="8"/>
        <v>3547.3</v>
      </c>
      <c r="O24" s="343">
        <f t="shared" si="5"/>
        <v>0.66600000000000004</v>
      </c>
      <c r="P24" s="188"/>
      <c r="Q24" s="190"/>
      <c r="R24" s="190"/>
    </row>
    <row r="25" spans="1:20" s="205" customFormat="1" ht="13.8">
      <c r="A25" s="202"/>
      <c r="B25" s="203" t="s">
        <v>224</v>
      </c>
      <c r="C25" s="344">
        <f>C14+C22</f>
        <v>111356.6</v>
      </c>
      <c r="D25" s="344">
        <f>D14+D22</f>
        <v>111356.6</v>
      </c>
      <c r="E25" s="344">
        <f>E14+E22</f>
        <v>90223</v>
      </c>
      <c r="F25" s="343">
        <f t="shared" si="9"/>
        <v>0.81</v>
      </c>
      <c r="G25" s="204">
        <f>G14+G22</f>
        <v>0</v>
      </c>
      <c r="H25" s="204">
        <f>H14+H22</f>
        <v>0</v>
      </c>
      <c r="I25" s="204">
        <f>I14+I22</f>
        <v>0</v>
      </c>
      <c r="J25" s="204">
        <f>J14+J22</f>
        <v>0</v>
      </c>
      <c r="K25" s="204">
        <f>K14+K22</f>
        <v>0</v>
      </c>
      <c r="L25" s="184"/>
      <c r="M25" s="344">
        <f>M14+M22</f>
        <v>111356.6</v>
      </c>
      <c r="N25" s="344">
        <f>N14+N22</f>
        <v>90223</v>
      </c>
      <c r="O25" s="184">
        <f t="shared" si="5"/>
        <v>0.81</v>
      </c>
      <c r="P25" s="204">
        <f>P14+P22</f>
        <v>0</v>
      </c>
      <c r="Q25" s="204">
        <f>Q14+Q22</f>
        <v>0</v>
      </c>
      <c r="R25" s="204">
        <f>R14+R22</f>
        <v>0</v>
      </c>
    </row>
    <row r="26" spans="1:20" ht="15.6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</row>
    <row r="27" spans="1:20" ht="15.6">
      <c r="B27" s="133" t="s">
        <v>225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9" spans="1:20" ht="15.6">
      <c r="C29" s="172"/>
      <c r="D29" s="172"/>
      <c r="H29" s="172"/>
      <c r="O29" s="206"/>
      <c r="Q29" s="206"/>
      <c r="R29" s="206"/>
    </row>
    <row r="30" spans="1:20" ht="15.6">
      <c r="C30" s="172"/>
      <c r="D30" s="172"/>
      <c r="E30" s="136">
        <f>E25/C25</f>
        <v>0.81021690676619096</v>
      </c>
      <c r="G30" s="207"/>
      <c r="H30" s="207"/>
      <c r="I30" s="207"/>
      <c r="O30" s="206"/>
      <c r="Q30" s="206"/>
      <c r="R30" s="206"/>
    </row>
    <row r="31" spans="1:20" ht="15.6">
      <c r="G31" s="207"/>
      <c r="H31" s="207"/>
      <c r="I31" s="207"/>
      <c r="P31" s="206"/>
      <c r="Q31" s="206"/>
      <c r="R31" s="206"/>
    </row>
    <row r="32" spans="1:20" ht="15.6">
      <c r="G32" s="172">
        <v>58192.2</v>
      </c>
      <c r="H32" s="172">
        <f>G32-D24</f>
        <v>52863.5</v>
      </c>
      <c r="P32" s="206"/>
      <c r="Q32" s="206"/>
      <c r="R32" s="206"/>
    </row>
    <row r="33" spans="2:18" ht="15.6">
      <c r="P33" s="208"/>
      <c r="Q33" s="209"/>
      <c r="R33" s="209"/>
    </row>
    <row r="34" spans="2:18">
      <c r="O34" s="210"/>
      <c r="P34" s="210"/>
      <c r="Q34" s="210"/>
      <c r="R34" s="210"/>
    </row>
    <row r="39" spans="2:18">
      <c r="B39" s="172">
        <v>207835</v>
      </c>
      <c r="C39" s="172">
        <v>177580.41</v>
      </c>
    </row>
    <row r="40" spans="2:18">
      <c r="B40" s="172">
        <v>47111.9</v>
      </c>
      <c r="C40" s="172">
        <v>46087.1</v>
      </c>
    </row>
    <row r="41" spans="2:18">
      <c r="B41" s="172">
        <v>116294.5</v>
      </c>
      <c r="C41" s="172">
        <v>102187</v>
      </c>
    </row>
    <row r="42" spans="2:18">
      <c r="B42" s="172">
        <v>85183.3</v>
      </c>
      <c r="C42" s="172">
        <v>75671.199999999997</v>
      </c>
    </row>
    <row r="43" spans="2:18">
      <c r="B43" s="172">
        <v>74514.600000000006</v>
      </c>
      <c r="C43" s="172">
        <v>68153.7</v>
      </c>
    </row>
    <row r="44" spans="2:18">
      <c r="B44" s="172">
        <v>111356.6</v>
      </c>
      <c r="C44" s="172">
        <v>90223</v>
      </c>
    </row>
    <row r="45" spans="2:18">
      <c r="B45" s="345">
        <f>B39+B40+B41+B42+B43+B44</f>
        <v>642295.9</v>
      </c>
      <c r="C45" s="345">
        <f>C39+C40+C41+C42+C43+C44</f>
        <v>559902.41</v>
      </c>
    </row>
    <row r="46" spans="2:18">
      <c r="B46" s="172">
        <v>642295.92000000004</v>
      </c>
      <c r="C46" s="172">
        <v>559902.48</v>
      </c>
    </row>
    <row r="47" spans="2:18">
      <c r="B47" s="172">
        <f>B45-B46</f>
        <v>-0.02</v>
      </c>
      <c r="C47" s="172">
        <f>C45-C46</f>
        <v>-7.0000000000000007E-2</v>
      </c>
    </row>
  </sheetData>
  <mergeCells count="15">
    <mergeCell ref="A9:A12"/>
    <mergeCell ref="B9:B12"/>
    <mergeCell ref="C9:C12"/>
    <mergeCell ref="D9:R9"/>
    <mergeCell ref="D10:F11"/>
    <mergeCell ref="G10:R10"/>
    <mergeCell ref="G11:I11"/>
    <mergeCell ref="J11:L11"/>
    <mergeCell ref="M11:O11"/>
    <mergeCell ref="P11:R11"/>
    <mergeCell ref="B3:R3"/>
    <mergeCell ref="B4:R4"/>
    <mergeCell ref="B5:R5"/>
    <mergeCell ref="B6:R6"/>
    <mergeCell ref="B7:R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view="pageBreakPreview" topLeftCell="A3" zoomScale="60" zoomScaleNormal="70" workbookViewId="0">
      <selection activeCell="E20" sqref="E20:K24"/>
    </sheetView>
  </sheetViews>
  <sheetFormatPr defaultRowHeight="14.4"/>
  <cols>
    <col min="1" max="1" width="37.88671875" style="136" customWidth="1"/>
    <col min="2" max="2" width="13.88671875" style="136" customWidth="1"/>
    <col min="3" max="3" width="15.6640625" style="136" customWidth="1"/>
    <col min="4" max="4" width="15.109375" style="136" customWidth="1"/>
    <col min="5" max="5" width="11" style="136" customWidth="1"/>
    <col min="6" max="6" width="11.88671875" style="136" customWidth="1"/>
    <col min="7" max="7" width="12.88671875" style="136" customWidth="1"/>
    <col min="8" max="8" width="11.33203125" style="136" customWidth="1"/>
    <col min="9" max="9" width="14.88671875" style="136" customWidth="1"/>
    <col min="10" max="10" width="15.109375" style="136" customWidth="1"/>
    <col min="11" max="11" width="11.33203125" style="136" customWidth="1"/>
    <col min="12" max="12" width="13.33203125" style="136" customWidth="1"/>
    <col min="13" max="13" width="13" style="136" customWidth="1"/>
    <col min="14" max="14" width="10.6640625" customWidth="1"/>
    <col min="15" max="15" width="12.33203125" customWidth="1"/>
    <col min="16" max="16" width="14.33203125" customWidth="1"/>
    <col min="17" max="17" width="14.5546875" customWidth="1"/>
    <col min="257" max="257" width="37.88671875" customWidth="1"/>
    <col min="258" max="258" width="13.88671875" customWidth="1"/>
    <col min="259" max="259" width="15.6640625" customWidth="1"/>
    <col min="260" max="260" width="15.109375" customWidth="1"/>
    <col min="261" max="261" width="11" customWidth="1"/>
    <col min="262" max="262" width="11.88671875" customWidth="1"/>
    <col min="263" max="263" width="12.88671875" customWidth="1"/>
    <col min="264" max="264" width="11.33203125" customWidth="1"/>
    <col min="265" max="265" width="14.88671875" customWidth="1"/>
    <col min="266" max="266" width="15.109375" customWidth="1"/>
    <col min="267" max="267" width="11.33203125" customWidth="1"/>
    <col min="268" max="268" width="13.33203125" customWidth="1"/>
    <col min="269" max="269" width="13" customWidth="1"/>
    <col min="270" max="270" width="10.6640625" customWidth="1"/>
    <col min="271" max="271" width="12.33203125" customWidth="1"/>
    <col min="272" max="272" width="14.33203125" customWidth="1"/>
    <col min="273" max="273" width="14.5546875" customWidth="1"/>
    <col min="513" max="513" width="37.88671875" customWidth="1"/>
    <col min="514" max="514" width="13.88671875" customWidth="1"/>
    <col min="515" max="515" width="15.6640625" customWidth="1"/>
    <col min="516" max="516" width="15.109375" customWidth="1"/>
    <col min="517" max="517" width="11" customWidth="1"/>
    <col min="518" max="518" width="11.88671875" customWidth="1"/>
    <col min="519" max="519" width="12.88671875" customWidth="1"/>
    <col min="520" max="520" width="11.33203125" customWidth="1"/>
    <col min="521" max="521" width="14.88671875" customWidth="1"/>
    <col min="522" max="522" width="15.109375" customWidth="1"/>
    <col min="523" max="523" width="11.33203125" customWidth="1"/>
    <col min="524" max="524" width="13.33203125" customWidth="1"/>
    <col min="525" max="525" width="13" customWidth="1"/>
    <col min="526" max="526" width="10.6640625" customWidth="1"/>
    <col min="527" max="527" width="12.33203125" customWidth="1"/>
    <col min="528" max="528" width="14.33203125" customWidth="1"/>
    <col min="529" max="529" width="14.5546875" customWidth="1"/>
    <col min="769" max="769" width="37.88671875" customWidth="1"/>
    <col min="770" max="770" width="13.88671875" customWidth="1"/>
    <col min="771" max="771" width="15.6640625" customWidth="1"/>
    <col min="772" max="772" width="15.109375" customWidth="1"/>
    <col min="773" max="773" width="11" customWidth="1"/>
    <col min="774" max="774" width="11.88671875" customWidth="1"/>
    <col min="775" max="775" width="12.88671875" customWidth="1"/>
    <col min="776" max="776" width="11.33203125" customWidth="1"/>
    <col min="777" max="777" width="14.88671875" customWidth="1"/>
    <col min="778" max="778" width="15.109375" customWidth="1"/>
    <col min="779" max="779" width="11.33203125" customWidth="1"/>
    <col min="780" max="780" width="13.33203125" customWidth="1"/>
    <col min="781" max="781" width="13" customWidth="1"/>
    <col min="782" max="782" width="10.6640625" customWidth="1"/>
    <col min="783" max="783" width="12.33203125" customWidth="1"/>
    <col min="784" max="784" width="14.33203125" customWidth="1"/>
    <col min="785" max="785" width="14.5546875" customWidth="1"/>
    <col min="1025" max="1025" width="37.88671875" customWidth="1"/>
    <col min="1026" max="1026" width="13.88671875" customWidth="1"/>
    <col min="1027" max="1027" width="15.6640625" customWidth="1"/>
    <col min="1028" max="1028" width="15.109375" customWidth="1"/>
    <col min="1029" max="1029" width="11" customWidth="1"/>
    <col min="1030" max="1030" width="11.88671875" customWidth="1"/>
    <col min="1031" max="1031" width="12.88671875" customWidth="1"/>
    <col min="1032" max="1032" width="11.33203125" customWidth="1"/>
    <col min="1033" max="1033" width="14.88671875" customWidth="1"/>
    <col min="1034" max="1034" width="15.109375" customWidth="1"/>
    <col min="1035" max="1035" width="11.33203125" customWidth="1"/>
    <col min="1036" max="1036" width="13.33203125" customWidth="1"/>
    <col min="1037" max="1037" width="13" customWidth="1"/>
    <col min="1038" max="1038" width="10.6640625" customWidth="1"/>
    <col min="1039" max="1039" width="12.33203125" customWidth="1"/>
    <col min="1040" max="1040" width="14.33203125" customWidth="1"/>
    <col min="1041" max="1041" width="14.5546875" customWidth="1"/>
    <col min="1281" max="1281" width="37.88671875" customWidth="1"/>
    <col min="1282" max="1282" width="13.88671875" customWidth="1"/>
    <col min="1283" max="1283" width="15.6640625" customWidth="1"/>
    <col min="1284" max="1284" width="15.109375" customWidth="1"/>
    <col min="1285" max="1285" width="11" customWidth="1"/>
    <col min="1286" max="1286" width="11.88671875" customWidth="1"/>
    <col min="1287" max="1287" width="12.88671875" customWidth="1"/>
    <col min="1288" max="1288" width="11.33203125" customWidth="1"/>
    <col min="1289" max="1289" width="14.88671875" customWidth="1"/>
    <col min="1290" max="1290" width="15.109375" customWidth="1"/>
    <col min="1291" max="1291" width="11.33203125" customWidth="1"/>
    <col min="1292" max="1292" width="13.33203125" customWidth="1"/>
    <col min="1293" max="1293" width="13" customWidth="1"/>
    <col min="1294" max="1294" width="10.6640625" customWidth="1"/>
    <col min="1295" max="1295" width="12.33203125" customWidth="1"/>
    <col min="1296" max="1296" width="14.33203125" customWidth="1"/>
    <col min="1297" max="1297" width="14.5546875" customWidth="1"/>
    <col min="1537" max="1537" width="37.88671875" customWidth="1"/>
    <col min="1538" max="1538" width="13.88671875" customWidth="1"/>
    <col min="1539" max="1539" width="15.6640625" customWidth="1"/>
    <col min="1540" max="1540" width="15.109375" customWidth="1"/>
    <col min="1541" max="1541" width="11" customWidth="1"/>
    <col min="1542" max="1542" width="11.88671875" customWidth="1"/>
    <col min="1543" max="1543" width="12.88671875" customWidth="1"/>
    <col min="1544" max="1544" width="11.33203125" customWidth="1"/>
    <col min="1545" max="1545" width="14.88671875" customWidth="1"/>
    <col min="1546" max="1546" width="15.109375" customWidth="1"/>
    <col min="1547" max="1547" width="11.33203125" customWidth="1"/>
    <col min="1548" max="1548" width="13.33203125" customWidth="1"/>
    <col min="1549" max="1549" width="13" customWidth="1"/>
    <col min="1550" max="1550" width="10.6640625" customWidth="1"/>
    <col min="1551" max="1551" width="12.33203125" customWidth="1"/>
    <col min="1552" max="1552" width="14.33203125" customWidth="1"/>
    <col min="1553" max="1553" width="14.5546875" customWidth="1"/>
    <col min="1793" max="1793" width="37.88671875" customWidth="1"/>
    <col min="1794" max="1794" width="13.88671875" customWidth="1"/>
    <col min="1795" max="1795" width="15.6640625" customWidth="1"/>
    <col min="1796" max="1796" width="15.109375" customWidth="1"/>
    <col min="1797" max="1797" width="11" customWidth="1"/>
    <col min="1798" max="1798" width="11.88671875" customWidth="1"/>
    <col min="1799" max="1799" width="12.88671875" customWidth="1"/>
    <col min="1800" max="1800" width="11.33203125" customWidth="1"/>
    <col min="1801" max="1801" width="14.88671875" customWidth="1"/>
    <col min="1802" max="1802" width="15.109375" customWidth="1"/>
    <col min="1803" max="1803" width="11.33203125" customWidth="1"/>
    <col min="1804" max="1804" width="13.33203125" customWidth="1"/>
    <col min="1805" max="1805" width="13" customWidth="1"/>
    <col min="1806" max="1806" width="10.6640625" customWidth="1"/>
    <col min="1807" max="1807" width="12.33203125" customWidth="1"/>
    <col min="1808" max="1808" width="14.33203125" customWidth="1"/>
    <col min="1809" max="1809" width="14.5546875" customWidth="1"/>
    <col min="2049" max="2049" width="37.88671875" customWidth="1"/>
    <col min="2050" max="2050" width="13.88671875" customWidth="1"/>
    <col min="2051" max="2051" width="15.6640625" customWidth="1"/>
    <col min="2052" max="2052" width="15.109375" customWidth="1"/>
    <col min="2053" max="2053" width="11" customWidth="1"/>
    <col min="2054" max="2054" width="11.88671875" customWidth="1"/>
    <col min="2055" max="2055" width="12.88671875" customWidth="1"/>
    <col min="2056" max="2056" width="11.33203125" customWidth="1"/>
    <col min="2057" max="2057" width="14.88671875" customWidth="1"/>
    <col min="2058" max="2058" width="15.109375" customWidth="1"/>
    <col min="2059" max="2059" width="11.33203125" customWidth="1"/>
    <col min="2060" max="2060" width="13.33203125" customWidth="1"/>
    <col min="2061" max="2061" width="13" customWidth="1"/>
    <col min="2062" max="2062" width="10.6640625" customWidth="1"/>
    <col min="2063" max="2063" width="12.33203125" customWidth="1"/>
    <col min="2064" max="2064" width="14.33203125" customWidth="1"/>
    <col min="2065" max="2065" width="14.5546875" customWidth="1"/>
    <col min="2305" max="2305" width="37.88671875" customWidth="1"/>
    <col min="2306" max="2306" width="13.88671875" customWidth="1"/>
    <col min="2307" max="2307" width="15.6640625" customWidth="1"/>
    <col min="2308" max="2308" width="15.109375" customWidth="1"/>
    <col min="2309" max="2309" width="11" customWidth="1"/>
    <col min="2310" max="2310" width="11.88671875" customWidth="1"/>
    <col min="2311" max="2311" width="12.88671875" customWidth="1"/>
    <col min="2312" max="2312" width="11.33203125" customWidth="1"/>
    <col min="2313" max="2313" width="14.88671875" customWidth="1"/>
    <col min="2314" max="2314" width="15.109375" customWidth="1"/>
    <col min="2315" max="2315" width="11.33203125" customWidth="1"/>
    <col min="2316" max="2316" width="13.33203125" customWidth="1"/>
    <col min="2317" max="2317" width="13" customWidth="1"/>
    <col min="2318" max="2318" width="10.6640625" customWidth="1"/>
    <col min="2319" max="2319" width="12.33203125" customWidth="1"/>
    <col min="2320" max="2320" width="14.33203125" customWidth="1"/>
    <col min="2321" max="2321" width="14.5546875" customWidth="1"/>
    <col min="2561" max="2561" width="37.88671875" customWidth="1"/>
    <col min="2562" max="2562" width="13.88671875" customWidth="1"/>
    <col min="2563" max="2563" width="15.6640625" customWidth="1"/>
    <col min="2564" max="2564" width="15.109375" customWidth="1"/>
    <col min="2565" max="2565" width="11" customWidth="1"/>
    <col min="2566" max="2566" width="11.88671875" customWidth="1"/>
    <col min="2567" max="2567" width="12.88671875" customWidth="1"/>
    <col min="2568" max="2568" width="11.33203125" customWidth="1"/>
    <col min="2569" max="2569" width="14.88671875" customWidth="1"/>
    <col min="2570" max="2570" width="15.109375" customWidth="1"/>
    <col min="2571" max="2571" width="11.33203125" customWidth="1"/>
    <col min="2572" max="2572" width="13.33203125" customWidth="1"/>
    <col min="2573" max="2573" width="13" customWidth="1"/>
    <col min="2574" max="2574" width="10.6640625" customWidth="1"/>
    <col min="2575" max="2575" width="12.33203125" customWidth="1"/>
    <col min="2576" max="2576" width="14.33203125" customWidth="1"/>
    <col min="2577" max="2577" width="14.5546875" customWidth="1"/>
    <col min="2817" max="2817" width="37.88671875" customWidth="1"/>
    <col min="2818" max="2818" width="13.88671875" customWidth="1"/>
    <col min="2819" max="2819" width="15.6640625" customWidth="1"/>
    <col min="2820" max="2820" width="15.109375" customWidth="1"/>
    <col min="2821" max="2821" width="11" customWidth="1"/>
    <col min="2822" max="2822" width="11.88671875" customWidth="1"/>
    <col min="2823" max="2823" width="12.88671875" customWidth="1"/>
    <col min="2824" max="2824" width="11.33203125" customWidth="1"/>
    <col min="2825" max="2825" width="14.88671875" customWidth="1"/>
    <col min="2826" max="2826" width="15.109375" customWidth="1"/>
    <col min="2827" max="2827" width="11.33203125" customWidth="1"/>
    <col min="2828" max="2828" width="13.33203125" customWidth="1"/>
    <col min="2829" max="2829" width="13" customWidth="1"/>
    <col min="2830" max="2830" width="10.6640625" customWidth="1"/>
    <col min="2831" max="2831" width="12.33203125" customWidth="1"/>
    <col min="2832" max="2832" width="14.33203125" customWidth="1"/>
    <col min="2833" max="2833" width="14.5546875" customWidth="1"/>
    <col min="3073" max="3073" width="37.88671875" customWidth="1"/>
    <col min="3074" max="3074" width="13.88671875" customWidth="1"/>
    <col min="3075" max="3075" width="15.6640625" customWidth="1"/>
    <col min="3076" max="3076" width="15.109375" customWidth="1"/>
    <col min="3077" max="3077" width="11" customWidth="1"/>
    <col min="3078" max="3078" width="11.88671875" customWidth="1"/>
    <col min="3079" max="3079" width="12.88671875" customWidth="1"/>
    <col min="3080" max="3080" width="11.33203125" customWidth="1"/>
    <col min="3081" max="3081" width="14.88671875" customWidth="1"/>
    <col min="3082" max="3082" width="15.109375" customWidth="1"/>
    <col min="3083" max="3083" width="11.33203125" customWidth="1"/>
    <col min="3084" max="3084" width="13.33203125" customWidth="1"/>
    <col min="3085" max="3085" width="13" customWidth="1"/>
    <col min="3086" max="3086" width="10.6640625" customWidth="1"/>
    <col min="3087" max="3087" width="12.33203125" customWidth="1"/>
    <col min="3088" max="3088" width="14.33203125" customWidth="1"/>
    <col min="3089" max="3089" width="14.5546875" customWidth="1"/>
    <col min="3329" max="3329" width="37.88671875" customWidth="1"/>
    <col min="3330" max="3330" width="13.88671875" customWidth="1"/>
    <col min="3331" max="3331" width="15.6640625" customWidth="1"/>
    <col min="3332" max="3332" width="15.109375" customWidth="1"/>
    <col min="3333" max="3333" width="11" customWidth="1"/>
    <col min="3334" max="3334" width="11.88671875" customWidth="1"/>
    <col min="3335" max="3335" width="12.88671875" customWidth="1"/>
    <col min="3336" max="3336" width="11.33203125" customWidth="1"/>
    <col min="3337" max="3337" width="14.88671875" customWidth="1"/>
    <col min="3338" max="3338" width="15.109375" customWidth="1"/>
    <col min="3339" max="3339" width="11.33203125" customWidth="1"/>
    <col min="3340" max="3340" width="13.33203125" customWidth="1"/>
    <col min="3341" max="3341" width="13" customWidth="1"/>
    <col min="3342" max="3342" width="10.6640625" customWidth="1"/>
    <col min="3343" max="3343" width="12.33203125" customWidth="1"/>
    <col min="3344" max="3344" width="14.33203125" customWidth="1"/>
    <col min="3345" max="3345" width="14.5546875" customWidth="1"/>
    <col min="3585" max="3585" width="37.88671875" customWidth="1"/>
    <col min="3586" max="3586" width="13.88671875" customWidth="1"/>
    <col min="3587" max="3587" width="15.6640625" customWidth="1"/>
    <col min="3588" max="3588" width="15.109375" customWidth="1"/>
    <col min="3589" max="3589" width="11" customWidth="1"/>
    <col min="3590" max="3590" width="11.88671875" customWidth="1"/>
    <col min="3591" max="3591" width="12.88671875" customWidth="1"/>
    <col min="3592" max="3592" width="11.33203125" customWidth="1"/>
    <col min="3593" max="3593" width="14.88671875" customWidth="1"/>
    <col min="3594" max="3594" width="15.109375" customWidth="1"/>
    <col min="3595" max="3595" width="11.33203125" customWidth="1"/>
    <col min="3596" max="3596" width="13.33203125" customWidth="1"/>
    <col min="3597" max="3597" width="13" customWidth="1"/>
    <col min="3598" max="3598" width="10.6640625" customWidth="1"/>
    <col min="3599" max="3599" width="12.33203125" customWidth="1"/>
    <col min="3600" max="3600" width="14.33203125" customWidth="1"/>
    <col min="3601" max="3601" width="14.5546875" customWidth="1"/>
    <col min="3841" max="3841" width="37.88671875" customWidth="1"/>
    <col min="3842" max="3842" width="13.88671875" customWidth="1"/>
    <col min="3843" max="3843" width="15.6640625" customWidth="1"/>
    <col min="3844" max="3844" width="15.109375" customWidth="1"/>
    <col min="3845" max="3845" width="11" customWidth="1"/>
    <col min="3846" max="3846" width="11.88671875" customWidth="1"/>
    <col min="3847" max="3847" width="12.88671875" customWidth="1"/>
    <col min="3848" max="3848" width="11.33203125" customWidth="1"/>
    <col min="3849" max="3849" width="14.88671875" customWidth="1"/>
    <col min="3850" max="3850" width="15.109375" customWidth="1"/>
    <col min="3851" max="3851" width="11.33203125" customWidth="1"/>
    <col min="3852" max="3852" width="13.33203125" customWidth="1"/>
    <col min="3853" max="3853" width="13" customWidth="1"/>
    <col min="3854" max="3854" width="10.6640625" customWidth="1"/>
    <col min="3855" max="3855" width="12.33203125" customWidth="1"/>
    <col min="3856" max="3856" width="14.33203125" customWidth="1"/>
    <col min="3857" max="3857" width="14.5546875" customWidth="1"/>
    <col min="4097" max="4097" width="37.88671875" customWidth="1"/>
    <col min="4098" max="4098" width="13.88671875" customWidth="1"/>
    <col min="4099" max="4099" width="15.6640625" customWidth="1"/>
    <col min="4100" max="4100" width="15.109375" customWidth="1"/>
    <col min="4101" max="4101" width="11" customWidth="1"/>
    <col min="4102" max="4102" width="11.88671875" customWidth="1"/>
    <col min="4103" max="4103" width="12.88671875" customWidth="1"/>
    <col min="4104" max="4104" width="11.33203125" customWidth="1"/>
    <col min="4105" max="4105" width="14.88671875" customWidth="1"/>
    <col min="4106" max="4106" width="15.109375" customWidth="1"/>
    <col min="4107" max="4107" width="11.33203125" customWidth="1"/>
    <col min="4108" max="4108" width="13.33203125" customWidth="1"/>
    <col min="4109" max="4109" width="13" customWidth="1"/>
    <col min="4110" max="4110" width="10.6640625" customWidth="1"/>
    <col min="4111" max="4111" width="12.33203125" customWidth="1"/>
    <col min="4112" max="4112" width="14.33203125" customWidth="1"/>
    <col min="4113" max="4113" width="14.5546875" customWidth="1"/>
    <col min="4353" max="4353" width="37.88671875" customWidth="1"/>
    <col min="4354" max="4354" width="13.88671875" customWidth="1"/>
    <col min="4355" max="4355" width="15.6640625" customWidth="1"/>
    <col min="4356" max="4356" width="15.109375" customWidth="1"/>
    <col min="4357" max="4357" width="11" customWidth="1"/>
    <col min="4358" max="4358" width="11.88671875" customWidth="1"/>
    <col min="4359" max="4359" width="12.88671875" customWidth="1"/>
    <col min="4360" max="4360" width="11.33203125" customWidth="1"/>
    <col min="4361" max="4361" width="14.88671875" customWidth="1"/>
    <col min="4362" max="4362" width="15.109375" customWidth="1"/>
    <col min="4363" max="4363" width="11.33203125" customWidth="1"/>
    <col min="4364" max="4364" width="13.33203125" customWidth="1"/>
    <col min="4365" max="4365" width="13" customWidth="1"/>
    <col min="4366" max="4366" width="10.6640625" customWidth="1"/>
    <col min="4367" max="4367" width="12.33203125" customWidth="1"/>
    <col min="4368" max="4368" width="14.33203125" customWidth="1"/>
    <col min="4369" max="4369" width="14.5546875" customWidth="1"/>
    <col min="4609" max="4609" width="37.88671875" customWidth="1"/>
    <col min="4610" max="4610" width="13.88671875" customWidth="1"/>
    <col min="4611" max="4611" width="15.6640625" customWidth="1"/>
    <col min="4612" max="4612" width="15.109375" customWidth="1"/>
    <col min="4613" max="4613" width="11" customWidth="1"/>
    <col min="4614" max="4614" width="11.88671875" customWidth="1"/>
    <col min="4615" max="4615" width="12.88671875" customWidth="1"/>
    <col min="4616" max="4616" width="11.33203125" customWidth="1"/>
    <col min="4617" max="4617" width="14.88671875" customWidth="1"/>
    <col min="4618" max="4618" width="15.109375" customWidth="1"/>
    <col min="4619" max="4619" width="11.33203125" customWidth="1"/>
    <col min="4620" max="4620" width="13.33203125" customWidth="1"/>
    <col min="4621" max="4621" width="13" customWidth="1"/>
    <col min="4622" max="4622" width="10.6640625" customWidth="1"/>
    <col min="4623" max="4623" width="12.33203125" customWidth="1"/>
    <col min="4624" max="4624" width="14.33203125" customWidth="1"/>
    <col min="4625" max="4625" width="14.5546875" customWidth="1"/>
    <col min="4865" max="4865" width="37.88671875" customWidth="1"/>
    <col min="4866" max="4866" width="13.88671875" customWidth="1"/>
    <col min="4867" max="4867" width="15.6640625" customWidth="1"/>
    <col min="4868" max="4868" width="15.109375" customWidth="1"/>
    <col min="4869" max="4869" width="11" customWidth="1"/>
    <col min="4870" max="4870" width="11.88671875" customWidth="1"/>
    <col min="4871" max="4871" width="12.88671875" customWidth="1"/>
    <col min="4872" max="4872" width="11.33203125" customWidth="1"/>
    <col min="4873" max="4873" width="14.88671875" customWidth="1"/>
    <col min="4874" max="4874" width="15.109375" customWidth="1"/>
    <col min="4875" max="4875" width="11.33203125" customWidth="1"/>
    <col min="4876" max="4876" width="13.33203125" customWidth="1"/>
    <col min="4877" max="4877" width="13" customWidth="1"/>
    <col min="4878" max="4878" width="10.6640625" customWidth="1"/>
    <col min="4879" max="4879" width="12.33203125" customWidth="1"/>
    <col min="4880" max="4880" width="14.33203125" customWidth="1"/>
    <col min="4881" max="4881" width="14.5546875" customWidth="1"/>
    <col min="5121" max="5121" width="37.88671875" customWidth="1"/>
    <col min="5122" max="5122" width="13.88671875" customWidth="1"/>
    <col min="5123" max="5123" width="15.6640625" customWidth="1"/>
    <col min="5124" max="5124" width="15.109375" customWidth="1"/>
    <col min="5125" max="5125" width="11" customWidth="1"/>
    <col min="5126" max="5126" width="11.88671875" customWidth="1"/>
    <col min="5127" max="5127" width="12.88671875" customWidth="1"/>
    <col min="5128" max="5128" width="11.33203125" customWidth="1"/>
    <col min="5129" max="5129" width="14.88671875" customWidth="1"/>
    <col min="5130" max="5130" width="15.109375" customWidth="1"/>
    <col min="5131" max="5131" width="11.33203125" customWidth="1"/>
    <col min="5132" max="5132" width="13.33203125" customWidth="1"/>
    <col min="5133" max="5133" width="13" customWidth="1"/>
    <col min="5134" max="5134" width="10.6640625" customWidth="1"/>
    <col min="5135" max="5135" width="12.33203125" customWidth="1"/>
    <col min="5136" max="5136" width="14.33203125" customWidth="1"/>
    <col min="5137" max="5137" width="14.5546875" customWidth="1"/>
    <col min="5377" max="5377" width="37.88671875" customWidth="1"/>
    <col min="5378" max="5378" width="13.88671875" customWidth="1"/>
    <col min="5379" max="5379" width="15.6640625" customWidth="1"/>
    <col min="5380" max="5380" width="15.109375" customWidth="1"/>
    <col min="5381" max="5381" width="11" customWidth="1"/>
    <col min="5382" max="5382" width="11.88671875" customWidth="1"/>
    <col min="5383" max="5383" width="12.88671875" customWidth="1"/>
    <col min="5384" max="5384" width="11.33203125" customWidth="1"/>
    <col min="5385" max="5385" width="14.88671875" customWidth="1"/>
    <col min="5386" max="5386" width="15.109375" customWidth="1"/>
    <col min="5387" max="5387" width="11.33203125" customWidth="1"/>
    <col min="5388" max="5388" width="13.33203125" customWidth="1"/>
    <col min="5389" max="5389" width="13" customWidth="1"/>
    <col min="5390" max="5390" width="10.6640625" customWidth="1"/>
    <col min="5391" max="5391" width="12.33203125" customWidth="1"/>
    <col min="5392" max="5392" width="14.33203125" customWidth="1"/>
    <col min="5393" max="5393" width="14.5546875" customWidth="1"/>
    <col min="5633" max="5633" width="37.88671875" customWidth="1"/>
    <col min="5634" max="5634" width="13.88671875" customWidth="1"/>
    <col min="5635" max="5635" width="15.6640625" customWidth="1"/>
    <col min="5636" max="5636" width="15.109375" customWidth="1"/>
    <col min="5637" max="5637" width="11" customWidth="1"/>
    <col min="5638" max="5638" width="11.88671875" customWidth="1"/>
    <col min="5639" max="5639" width="12.88671875" customWidth="1"/>
    <col min="5640" max="5640" width="11.33203125" customWidth="1"/>
    <col min="5641" max="5641" width="14.88671875" customWidth="1"/>
    <col min="5642" max="5642" width="15.109375" customWidth="1"/>
    <col min="5643" max="5643" width="11.33203125" customWidth="1"/>
    <col min="5644" max="5644" width="13.33203125" customWidth="1"/>
    <col min="5645" max="5645" width="13" customWidth="1"/>
    <col min="5646" max="5646" width="10.6640625" customWidth="1"/>
    <col min="5647" max="5647" width="12.33203125" customWidth="1"/>
    <col min="5648" max="5648" width="14.33203125" customWidth="1"/>
    <col min="5649" max="5649" width="14.5546875" customWidth="1"/>
    <col min="5889" max="5889" width="37.88671875" customWidth="1"/>
    <col min="5890" max="5890" width="13.88671875" customWidth="1"/>
    <col min="5891" max="5891" width="15.6640625" customWidth="1"/>
    <col min="5892" max="5892" width="15.109375" customWidth="1"/>
    <col min="5893" max="5893" width="11" customWidth="1"/>
    <col min="5894" max="5894" width="11.88671875" customWidth="1"/>
    <col min="5895" max="5895" width="12.88671875" customWidth="1"/>
    <col min="5896" max="5896" width="11.33203125" customWidth="1"/>
    <col min="5897" max="5897" width="14.88671875" customWidth="1"/>
    <col min="5898" max="5898" width="15.109375" customWidth="1"/>
    <col min="5899" max="5899" width="11.33203125" customWidth="1"/>
    <col min="5900" max="5900" width="13.33203125" customWidth="1"/>
    <col min="5901" max="5901" width="13" customWidth="1"/>
    <col min="5902" max="5902" width="10.6640625" customWidth="1"/>
    <col min="5903" max="5903" width="12.33203125" customWidth="1"/>
    <col min="5904" max="5904" width="14.33203125" customWidth="1"/>
    <col min="5905" max="5905" width="14.5546875" customWidth="1"/>
    <col min="6145" max="6145" width="37.88671875" customWidth="1"/>
    <col min="6146" max="6146" width="13.88671875" customWidth="1"/>
    <col min="6147" max="6147" width="15.6640625" customWidth="1"/>
    <col min="6148" max="6148" width="15.109375" customWidth="1"/>
    <col min="6149" max="6149" width="11" customWidth="1"/>
    <col min="6150" max="6150" width="11.88671875" customWidth="1"/>
    <col min="6151" max="6151" width="12.88671875" customWidth="1"/>
    <col min="6152" max="6152" width="11.33203125" customWidth="1"/>
    <col min="6153" max="6153" width="14.88671875" customWidth="1"/>
    <col min="6154" max="6154" width="15.109375" customWidth="1"/>
    <col min="6155" max="6155" width="11.33203125" customWidth="1"/>
    <col min="6156" max="6156" width="13.33203125" customWidth="1"/>
    <col min="6157" max="6157" width="13" customWidth="1"/>
    <col min="6158" max="6158" width="10.6640625" customWidth="1"/>
    <col min="6159" max="6159" width="12.33203125" customWidth="1"/>
    <col min="6160" max="6160" width="14.33203125" customWidth="1"/>
    <col min="6161" max="6161" width="14.5546875" customWidth="1"/>
    <col min="6401" max="6401" width="37.88671875" customWidth="1"/>
    <col min="6402" max="6402" width="13.88671875" customWidth="1"/>
    <col min="6403" max="6403" width="15.6640625" customWidth="1"/>
    <col min="6404" max="6404" width="15.109375" customWidth="1"/>
    <col min="6405" max="6405" width="11" customWidth="1"/>
    <col min="6406" max="6406" width="11.88671875" customWidth="1"/>
    <col min="6407" max="6407" width="12.88671875" customWidth="1"/>
    <col min="6408" max="6408" width="11.33203125" customWidth="1"/>
    <col min="6409" max="6409" width="14.88671875" customWidth="1"/>
    <col min="6410" max="6410" width="15.109375" customWidth="1"/>
    <col min="6411" max="6411" width="11.33203125" customWidth="1"/>
    <col min="6412" max="6412" width="13.33203125" customWidth="1"/>
    <col min="6413" max="6413" width="13" customWidth="1"/>
    <col min="6414" max="6414" width="10.6640625" customWidth="1"/>
    <col min="6415" max="6415" width="12.33203125" customWidth="1"/>
    <col min="6416" max="6416" width="14.33203125" customWidth="1"/>
    <col min="6417" max="6417" width="14.5546875" customWidth="1"/>
    <col min="6657" max="6657" width="37.88671875" customWidth="1"/>
    <col min="6658" max="6658" width="13.88671875" customWidth="1"/>
    <col min="6659" max="6659" width="15.6640625" customWidth="1"/>
    <col min="6660" max="6660" width="15.109375" customWidth="1"/>
    <col min="6661" max="6661" width="11" customWidth="1"/>
    <col min="6662" max="6662" width="11.88671875" customWidth="1"/>
    <col min="6663" max="6663" width="12.88671875" customWidth="1"/>
    <col min="6664" max="6664" width="11.33203125" customWidth="1"/>
    <col min="6665" max="6665" width="14.88671875" customWidth="1"/>
    <col min="6666" max="6666" width="15.109375" customWidth="1"/>
    <col min="6667" max="6667" width="11.33203125" customWidth="1"/>
    <col min="6668" max="6668" width="13.33203125" customWidth="1"/>
    <col min="6669" max="6669" width="13" customWidth="1"/>
    <col min="6670" max="6670" width="10.6640625" customWidth="1"/>
    <col min="6671" max="6671" width="12.33203125" customWidth="1"/>
    <col min="6672" max="6672" width="14.33203125" customWidth="1"/>
    <col min="6673" max="6673" width="14.5546875" customWidth="1"/>
    <col min="6913" max="6913" width="37.88671875" customWidth="1"/>
    <col min="6914" max="6914" width="13.88671875" customWidth="1"/>
    <col min="6915" max="6915" width="15.6640625" customWidth="1"/>
    <col min="6916" max="6916" width="15.109375" customWidth="1"/>
    <col min="6917" max="6917" width="11" customWidth="1"/>
    <col min="6918" max="6918" width="11.88671875" customWidth="1"/>
    <col min="6919" max="6919" width="12.88671875" customWidth="1"/>
    <col min="6920" max="6920" width="11.33203125" customWidth="1"/>
    <col min="6921" max="6921" width="14.88671875" customWidth="1"/>
    <col min="6922" max="6922" width="15.109375" customWidth="1"/>
    <col min="6923" max="6923" width="11.33203125" customWidth="1"/>
    <col min="6924" max="6924" width="13.33203125" customWidth="1"/>
    <col min="6925" max="6925" width="13" customWidth="1"/>
    <col min="6926" max="6926" width="10.6640625" customWidth="1"/>
    <col min="6927" max="6927" width="12.33203125" customWidth="1"/>
    <col min="6928" max="6928" width="14.33203125" customWidth="1"/>
    <col min="6929" max="6929" width="14.5546875" customWidth="1"/>
    <col min="7169" max="7169" width="37.88671875" customWidth="1"/>
    <col min="7170" max="7170" width="13.88671875" customWidth="1"/>
    <col min="7171" max="7171" width="15.6640625" customWidth="1"/>
    <col min="7172" max="7172" width="15.109375" customWidth="1"/>
    <col min="7173" max="7173" width="11" customWidth="1"/>
    <col min="7174" max="7174" width="11.88671875" customWidth="1"/>
    <col min="7175" max="7175" width="12.88671875" customWidth="1"/>
    <col min="7176" max="7176" width="11.33203125" customWidth="1"/>
    <col min="7177" max="7177" width="14.88671875" customWidth="1"/>
    <col min="7178" max="7178" width="15.109375" customWidth="1"/>
    <col min="7179" max="7179" width="11.33203125" customWidth="1"/>
    <col min="7180" max="7180" width="13.33203125" customWidth="1"/>
    <col min="7181" max="7181" width="13" customWidth="1"/>
    <col min="7182" max="7182" width="10.6640625" customWidth="1"/>
    <col min="7183" max="7183" width="12.33203125" customWidth="1"/>
    <col min="7184" max="7184" width="14.33203125" customWidth="1"/>
    <col min="7185" max="7185" width="14.5546875" customWidth="1"/>
    <col min="7425" max="7425" width="37.88671875" customWidth="1"/>
    <col min="7426" max="7426" width="13.88671875" customWidth="1"/>
    <col min="7427" max="7427" width="15.6640625" customWidth="1"/>
    <col min="7428" max="7428" width="15.109375" customWidth="1"/>
    <col min="7429" max="7429" width="11" customWidth="1"/>
    <col min="7430" max="7430" width="11.88671875" customWidth="1"/>
    <col min="7431" max="7431" width="12.88671875" customWidth="1"/>
    <col min="7432" max="7432" width="11.33203125" customWidth="1"/>
    <col min="7433" max="7433" width="14.88671875" customWidth="1"/>
    <col min="7434" max="7434" width="15.109375" customWidth="1"/>
    <col min="7435" max="7435" width="11.33203125" customWidth="1"/>
    <col min="7436" max="7436" width="13.33203125" customWidth="1"/>
    <col min="7437" max="7437" width="13" customWidth="1"/>
    <col min="7438" max="7438" width="10.6640625" customWidth="1"/>
    <col min="7439" max="7439" width="12.33203125" customWidth="1"/>
    <col min="7440" max="7440" width="14.33203125" customWidth="1"/>
    <col min="7441" max="7441" width="14.5546875" customWidth="1"/>
    <col min="7681" max="7681" width="37.88671875" customWidth="1"/>
    <col min="7682" max="7682" width="13.88671875" customWidth="1"/>
    <col min="7683" max="7683" width="15.6640625" customWidth="1"/>
    <col min="7684" max="7684" width="15.109375" customWidth="1"/>
    <col min="7685" max="7685" width="11" customWidth="1"/>
    <col min="7686" max="7686" width="11.88671875" customWidth="1"/>
    <col min="7687" max="7687" width="12.88671875" customWidth="1"/>
    <col min="7688" max="7688" width="11.33203125" customWidth="1"/>
    <col min="7689" max="7689" width="14.88671875" customWidth="1"/>
    <col min="7690" max="7690" width="15.109375" customWidth="1"/>
    <col min="7691" max="7691" width="11.33203125" customWidth="1"/>
    <col min="7692" max="7692" width="13.33203125" customWidth="1"/>
    <col min="7693" max="7693" width="13" customWidth="1"/>
    <col min="7694" max="7694" width="10.6640625" customWidth="1"/>
    <col min="7695" max="7695" width="12.33203125" customWidth="1"/>
    <col min="7696" max="7696" width="14.33203125" customWidth="1"/>
    <col min="7697" max="7697" width="14.5546875" customWidth="1"/>
    <col min="7937" max="7937" width="37.88671875" customWidth="1"/>
    <col min="7938" max="7938" width="13.88671875" customWidth="1"/>
    <col min="7939" max="7939" width="15.6640625" customWidth="1"/>
    <col min="7940" max="7940" width="15.109375" customWidth="1"/>
    <col min="7941" max="7941" width="11" customWidth="1"/>
    <col min="7942" max="7942" width="11.88671875" customWidth="1"/>
    <col min="7943" max="7943" width="12.88671875" customWidth="1"/>
    <col min="7944" max="7944" width="11.33203125" customWidth="1"/>
    <col min="7945" max="7945" width="14.88671875" customWidth="1"/>
    <col min="7946" max="7946" width="15.109375" customWidth="1"/>
    <col min="7947" max="7947" width="11.33203125" customWidth="1"/>
    <col min="7948" max="7948" width="13.33203125" customWidth="1"/>
    <col min="7949" max="7949" width="13" customWidth="1"/>
    <col min="7950" max="7950" width="10.6640625" customWidth="1"/>
    <col min="7951" max="7951" width="12.33203125" customWidth="1"/>
    <col min="7952" max="7952" width="14.33203125" customWidth="1"/>
    <col min="7953" max="7953" width="14.5546875" customWidth="1"/>
    <col min="8193" max="8193" width="37.88671875" customWidth="1"/>
    <col min="8194" max="8194" width="13.88671875" customWidth="1"/>
    <col min="8195" max="8195" width="15.6640625" customWidth="1"/>
    <col min="8196" max="8196" width="15.109375" customWidth="1"/>
    <col min="8197" max="8197" width="11" customWidth="1"/>
    <col min="8198" max="8198" width="11.88671875" customWidth="1"/>
    <col min="8199" max="8199" width="12.88671875" customWidth="1"/>
    <col min="8200" max="8200" width="11.33203125" customWidth="1"/>
    <col min="8201" max="8201" width="14.88671875" customWidth="1"/>
    <col min="8202" max="8202" width="15.109375" customWidth="1"/>
    <col min="8203" max="8203" width="11.33203125" customWidth="1"/>
    <col min="8204" max="8204" width="13.33203125" customWidth="1"/>
    <col min="8205" max="8205" width="13" customWidth="1"/>
    <col min="8206" max="8206" width="10.6640625" customWidth="1"/>
    <col min="8207" max="8207" width="12.33203125" customWidth="1"/>
    <col min="8208" max="8208" width="14.33203125" customWidth="1"/>
    <col min="8209" max="8209" width="14.5546875" customWidth="1"/>
    <col min="8449" max="8449" width="37.88671875" customWidth="1"/>
    <col min="8450" max="8450" width="13.88671875" customWidth="1"/>
    <col min="8451" max="8451" width="15.6640625" customWidth="1"/>
    <col min="8452" max="8452" width="15.109375" customWidth="1"/>
    <col min="8453" max="8453" width="11" customWidth="1"/>
    <col min="8454" max="8454" width="11.88671875" customWidth="1"/>
    <col min="8455" max="8455" width="12.88671875" customWidth="1"/>
    <col min="8456" max="8456" width="11.33203125" customWidth="1"/>
    <col min="8457" max="8457" width="14.88671875" customWidth="1"/>
    <col min="8458" max="8458" width="15.109375" customWidth="1"/>
    <col min="8459" max="8459" width="11.33203125" customWidth="1"/>
    <col min="8460" max="8460" width="13.33203125" customWidth="1"/>
    <col min="8461" max="8461" width="13" customWidth="1"/>
    <col min="8462" max="8462" width="10.6640625" customWidth="1"/>
    <col min="8463" max="8463" width="12.33203125" customWidth="1"/>
    <col min="8464" max="8464" width="14.33203125" customWidth="1"/>
    <col min="8465" max="8465" width="14.5546875" customWidth="1"/>
    <col min="8705" max="8705" width="37.88671875" customWidth="1"/>
    <col min="8706" max="8706" width="13.88671875" customWidth="1"/>
    <col min="8707" max="8707" width="15.6640625" customWidth="1"/>
    <col min="8708" max="8708" width="15.109375" customWidth="1"/>
    <col min="8709" max="8709" width="11" customWidth="1"/>
    <col min="8710" max="8710" width="11.88671875" customWidth="1"/>
    <col min="8711" max="8711" width="12.88671875" customWidth="1"/>
    <col min="8712" max="8712" width="11.33203125" customWidth="1"/>
    <col min="8713" max="8713" width="14.88671875" customWidth="1"/>
    <col min="8714" max="8714" width="15.109375" customWidth="1"/>
    <col min="8715" max="8715" width="11.33203125" customWidth="1"/>
    <col min="8716" max="8716" width="13.33203125" customWidth="1"/>
    <col min="8717" max="8717" width="13" customWidth="1"/>
    <col min="8718" max="8718" width="10.6640625" customWidth="1"/>
    <col min="8719" max="8719" width="12.33203125" customWidth="1"/>
    <col min="8720" max="8720" width="14.33203125" customWidth="1"/>
    <col min="8721" max="8721" width="14.5546875" customWidth="1"/>
    <col min="8961" max="8961" width="37.88671875" customWidth="1"/>
    <col min="8962" max="8962" width="13.88671875" customWidth="1"/>
    <col min="8963" max="8963" width="15.6640625" customWidth="1"/>
    <col min="8964" max="8964" width="15.109375" customWidth="1"/>
    <col min="8965" max="8965" width="11" customWidth="1"/>
    <col min="8966" max="8966" width="11.88671875" customWidth="1"/>
    <col min="8967" max="8967" width="12.88671875" customWidth="1"/>
    <col min="8968" max="8968" width="11.33203125" customWidth="1"/>
    <col min="8969" max="8969" width="14.88671875" customWidth="1"/>
    <col min="8970" max="8970" width="15.109375" customWidth="1"/>
    <col min="8971" max="8971" width="11.33203125" customWidth="1"/>
    <col min="8972" max="8972" width="13.33203125" customWidth="1"/>
    <col min="8973" max="8973" width="13" customWidth="1"/>
    <col min="8974" max="8974" width="10.6640625" customWidth="1"/>
    <col min="8975" max="8975" width="12.33203125" customWidth="1"/>
    <col min="8976" max="8976" width="14.33203125" customWidth="1"/>
    <col min="8977" max="8977" width="14.5546875" customWidth="1"/>
    <col min="9217" max="9217" width="37.88671875" customWidth="1"/>
    <col min="9218" max="9218" width="13.88671875" customWidth="1"/>
    <col min="9219" max="9219" width="15.6640625" customWidth="1"/>
    <col min="9220" max="9220" width="15.109375" customWidth="1"/>
    <col min="9221" max="9221" width="11" customWidth="1"/>
    <col min="9222" max="9222" width="11.88671875" customWidth="1"/>
    <col min="9223" max="9223" width="12.88671875" customWidth="1"/>
    <col min="9224" max="9224" width="11.33203125" customWidth="1"/>
    <col min="9225" max="9225" width="14.88671875" customWidth="1"/>
    <col min="9226" max="9226" width="15.109375" customWidth="1"/>
    <col min="9227" max="9227" width="11.33203125" customWidth="1"/>
    <col min="9228" max="9228" width="13.33203125" customWidth="1"/>
    <col min="9229" max="9229" width="13" customWidth="1"/>
    <col min="9230" max="9230" width="10.6640625" customWidth="1"/>
    <col min="9231" max="9231" width="12.33203125" customWidth="1"/>
    <col min="9232" max="9232" width="14.33203125" customWidth="1"/>
    <col min="9233" max="9233" width="14.5546875" customWidth="1"/>
    <col min="9473" max="9473" width="37.88671875" customWidth="1"/>
    <col min="9474" max="9474" width="13.88671875" customWidth="1"/>
    <col min="9475" max="9475" width="15.6640625" customWidth="1"/>
    <col min="9476" max="9476" width="15.109375" customWidth="1"/>
    <col min="9477" max="9477" width="11" customWidth="1"/>
    <col min="9478" max="9478" width="11.88671875" customWidth="1"/>
    <col min="9479" max="9479" width="12.88671875" customWidth="1"/>
    <col min="9480" max="9480" width="11.33203125" customWidth="1"/>
    <col min="9481" max="9481" width="14.88671875" customWidth="1"/>
    <col min="9482" max="9482" width="15.109375" customWidth="1"/>
    <col min="9483" max="9483" width="11.33203125" customWidth="1"/>
    <col min="9484" max="9484" width="13.33203125" customWidth="1"/>
    <col min="9485" max="9485" width="13" customWidth="1"/>
    <col min="9486" max="9486" width="10.6640625" customWidth="1"/>
    <col min="9487" max="9487" width="12.33203125" customWidth="1"/>
    <col min="9488" max="9488" width="14.33203125" customWidth="1"/>
    <col min="9489" max="9489" width="14.5546875" customWidth="1"/>
    <col min="9729" max="9729" width="37.88671875" customWidth="1"/>
    <col min="9730" max="9730" width="13.88671875" customWidth="1"/>
    <col min="9731" max="9731" width="15.6640625" customWidth="1"/>
    <col min="9732" max="9732" width="15.109375" customWidth="1"/>
    <col min="9733" max="9733" width="11" customWidth="1"/>
    <col min="9734" max="9734" width="11.88671875" customWidth="1"/>
    <col min="9735" max="9735" width="12.88671875" customWidth="1"/>
    <col min="9736" max="9736" width="11.33203125" customWidth="1"/>
    <col min="9737" max="9737" width="14.88671875" customWidth="1"/>
    <col min="9738" max="9738" width="15.109375" customWidth="1"/>
    <col min="9739" max="9739" width="11.33203125" customWidth="1"/>
    <col min="9740" max="9740" width="13.33203125" customWidth="1"/>
    <col min="9741" max="9741" width="13" customWidth="1"/>
    <col min="9742" max="9742" width="10.6640625" customWidth="1"/>
    <col min="9743" max="9743" width="12.33203125" customWidth="1"/>
    <col min="9744" max="9744" width="14.33203125" customWidth="1"/>
    <col min="9745" max="9745" width="14.5546875" customWidth="1"/>
    <col min="9985" max="9985" width="37.88671875" customWidth="1"/>
    <col min="9986" max="9986" width="13.88671875" customWidth="1"/>
    <col min="9987" max="9987" width="15.6640625" customWidth="1"/>
    <col min="9988" max="9988" width="15.109375" customWidth="1"/>
    <col min="9989" max="9989" width="11" customWidth="1"/>
    <col min="9990" max="9990" width="11.88671875" customWidth="1"/>
    <col min="9991" max="9991" width="12.88671875" customWidth="1"/>
    <col min="9992" max="9992" width="11.33203125" customWidth="1"/>
    <col min="9993" max="9993" width="14.88671875" customWidth="1"/>
    <col min="9994" max="9994" width="15.109375" customWidth="1"/>
    <col min="9995" max="9995" width="11.33203125" customWidth="1"/>
    <col min="9996" max="9996" width="13.33203125" customWidth="1"/>
    <col min="9997" max="9997" width="13" customWidth="1"/>
    <col min="9998" max="9998" width="10.6640625" customWidth="1"/>
    <col min="9999" max="9999" width="12.33203125" customWidth="1"/>
    <col min="10000" max="10000" width="14.33203125" customWidth="1"/>
    <col min="10001" max="10001" width="14.5546875" customWidth="1"/>
    <col min="10241" max="10241" width="37.88671875" customWidth="1"/>
    <col min="10242" max="10242" width="13.88671875" customWidth="1"/>
    <col min="10243" max="10243" width="15.6640625" customWidth="1"/>
    <col min="10244" max="10244" width="15.109375" customWidth="1"/>
    <col min="10245" max="10245" width="11" customWidth="1"/>
    <col min="10246" max="10246" width="11.88671875" customWidth="1"/>
    <col min="10247" max="10247" width="12.88671875" customWidth="1"/>
    <col min="10248" max="10248" width="11.33203125" customWidth="1"/>
    <col min="10249" max="10249" width="14.88671875" customWidth="1"/>
    <col min="10250" max="10250" width="15.109375" customWidth="1"/>
    <col min="10251" max="10251" width="11.33203125" customWidth="1"/>
    <col min="10252" max="10252" width="13.33203125" customWidth="1"/>
    <col min="10253" max="10253" width="13" customWidth="1"/>
    <col min="10254" max="10254" width="10.6640625" customWidth="1"/>
    <col min="10255" max="10255" width="12.33203125" customWidth="1"/>
    <col min="10256" max="10256" width="14.33203125" customWidth="1"/>
    <col min="10257" max="10257" width="14.5546875" customWidth="1"/>
    <col min="10497" max="10497" width="37.88671875" customWidth="1"/>
    <col min="10498" max="10498" width="13.88671875" customWidth="1"/>
    <col min="10499" max="10499" width="15.6640625" customWidth="1"/>
    <col min="10500" max="10500" width="15.109375" customWidth="1"/>
    <col min="10501" max="10501" width="11" customWidth="1"/>
    <col min="10502" max="10502" width="11.88671875" customWidth="1"/>
    <col min="10503" max="10503" width="12.88671875" customWidth="1"/>
    <col min="10504" max="10504" width="11.33203125" customWidth="1"/>
    <col min="10505" max="10505" width="14.88671875" customWidth="1"/>
    <col min="10506" max="10506" width="15.109375" customWidth="1"/>
    <col min="10507" max="10507" width="11.33203125" customWidth="1"/>
    <col min="10508" max="10508" width="13.33203125" customWidth="1"/>
    <col min="10509" max="10509" width="13" customWidth="1"/>
    <col min="10510" max="10510" width="10.6640625" customWidth="1"/>
    <col min="10511" max="10511" width="12.33203125" customWidth="1"/>
    <col min="10512" max="10512" width="14.33203125" customWidth="1"/>
    <col min="10513" max="10513" width="14.5546875" customWidth="1"/>
    <col min="10753" max="10753" width="37.88671875" customWidth="1"/>
    <col min="10754" max="10754" width="13.88671875" customWidth="1"/>
    <col min="10755" max="10755" width="15.6640625" customWidth="1"/>
    <col min="10756" max="10756" width="15.109375" customWidth="1"/>
    <col min="10757" max="10757" width="11" customWidth="1"/>
    <col min="10758" max="10758" width="11.88671875" customWidth="1"/>
    <col min="10759" max="10759" width="12.88671875" customWidth="1"/>
    <col min="10760" max="10760" width="11.33203125" customWidth="1"/>
    <col min="10761" max="10761" width="14.88671875" customWidth="1"/>
    <col min="10762" max="10762" width="15.109375" customWidth="1"/>
    <col min="10763" max="10763" width="11.33203125" customWidth="1"/>
    <col min="10764" max="10764" width="13.33203125" customWidth="1"/>
    <col min="10765" max="10765" width="13" customWidth="1"/>
    <col min="10766" max="10766" width="10.6640625" customWidth="1"/>
    <col min="10767" max="10767" width="12.33203125" customWidth="1"/>
    <col min="10768" max="10768" width="14.33203125" customWidth="1"/>
    <col min="10769" max="10769" width="14.5546875" customWidth="1"/>
    <col min="11009" max="11009" width="37.88671875" customWidth="1"/>
    <col min="11010" max="11010" width="13.88671875" customWidth="1"/>
    <col min="11011" max="11011" width="15.6640625" customWidth="1"/>
    <col min="11012" max="11012" width="15.109375" customWidth="1"/>
    <col min="11013" max="11013" width="11" customWidth="1"/>
    <col min="11014" max="11014" width="11.88671875" customWidth="1"/>
    <col min="11015" max="11015" width="12.88671875" customWidth="1"/>
    <col min="11016" max="11016" width="11.33203125" customWidth="1"/>
    <col min="11017" max="11017" width="14.88671875" customWidth="1"/>
    <col min="11018" max="11018" width="15.109375" customWidth="1"/>
    <col min="11019" max="11019" width="11.33203125" customWidth="1"/>
    <col min="11020" max="11020" width="13.33203125" customWidth="1"/>
    <col min="11021" max="11021" width="13" customWidth="1"/>
    <col min="11022" max="11022" width="10.6640625" customWidth="1"/>
    <col min="11023" max="11023" width="12.33203125" customWidth="1"/>
    <col min="11024" max="11024" width="14.33203125" customWidth="1"/>
    <col min="11025" max="11025" width="14.5546875" customWidth="1"/>
    <col min="11265" max="11265" width="37.88671875" customWidth="1"/>
    <col min="11266" max="11266" width="13.88671875" customWidth="1"/>
    <col min="11267" max="11267" width="15.6640625" customWidth="1"/>
    <col min="11268" max="11268" width="15.109375" customWidth="1"/>
    <col min="11269" max="11269" width="11" customWidth="1"/>
    <col min="11270" max="11270" width="11.88671875" customWidth="1"/>
    <col min="11271" max="11271" width="12.88671875" customWidth="1"/>
    <col min="11272" max="11272" width="11.33203125" customWidth="1"/>
    <col min="11273" max="11273" width="14.88671875" customWidth="1"/>
    <col min="11274" max="11274" width="15.109375" customWidth="1"/>
    <col min="11275" max="11275" width="11.33203125" customWidth="1"/>
    <col min="11276" max="11276" width="13.33203125" customWidth="1"/>
    <col min="11277" max="11277" width="13" customWidth="1"/>
    <col min="11278" max="11278" width="10.6640625" customWidth="1"/>
    <col min="11279" max="11279" width="12.33203125" customWidth="1"/>
    <col min="11280" max="11280" width="14.33203125" customWidth="1"/>
    <col min="11281" max="11281" width="14.5546875" customWidth="1"/>
    <col min="11521" max="11521" width="37.88671875" customWidth="1"/>
    <col min="11522" max="11522" width="13.88671875" customWidth="1"/>
    <col min="11523" max="11523" width="15.6640625" customWidth="1"/>
    <col min="11524" max="11524" width="15.109375" customWidth="1"/>
    <col min="11525" max="11525" width="11" customWidth="1"/>
    <col min="11526" max="11526" width="11.88671875" customWidth="1"/>
    <col min="11527" max="11527" width="12.88671875" customWidth="1"/>
    <col min="11528" max="11528" width="11.33203125" customWidth="1"/>
    <col min="11529" max="11529" width="14.88671875" customWidth="1"/>
    <col min="11530" max="11530" width="15.109375" customWidth="1"/>
    <col min="11531" max="11531" width="11.33203125" customWidth="1"/>
    <col min="11532" max="11532" width="13.33203125" customWidth="1"/>
    <col min="11533" max="11533" width="13" customWidth="1"/>
    <col min="11534" max="11534" width="10.6640625" customWidth="1"/>
    <col min="11535" max="11535" width="12.33203125" customWidth="1"/>
    <col min="11536" max="11536" width="14.33203125" customWidth="1"/>
    <col min="11537" max="11537" width="14.5546875" customWidth="1"/>
    <col min="11777" max="11777" width="37.88671875" customWidth="1"/>
    <col min="11778" max="11778" width="13.88671875" customWidth="1"/>
    <col min="11779" max="11779" width="15.6640625" customWidth="1"/>
    <col min="11780" max="11780" width="15.109375" customWidth="1"/>
    <col min="11781" max="11781" width="11" customWidth="1"/>
    <col min="11782" max="11782" width="11.88671875" customWidth="1"/>
    <col min="11783" max="11783" width="12.88671875" customWidth="1"/>
    <col min="11784" max="11784" width="11.33203125" customWidth="1"/>
    <col min="11785" max="11785" width="14.88671875" customWidth="1"/>
    <col min="11786" max="11786" width="15.109375" customWidth="1"/>
    <col min="11787" max="11787" width="11.33203125" customWidth="1"/>
    <col min="11788" max="11788" width="13.33203125" customWidth="1"/>
    <col min="11789" max="11789" width="13" customWidth="1"/>
    <col min="11790" max="11790" width="10.6640625" customWidth="1"/>
    <col min="11791" max="11791" width="12.33203125" customWidth="1"/>
    <col min="11792" max="11792" width="14.33203125" customWidth="1"/>
    <col min="11793" max="11793" width="14.5546875" customWidth="1"/>
    <col min="12033" max="12033" width="37.88671875" customWidth="1"/>
    <col min="12034" max="12034" width="13.88671875" customWidth="1"/>
    <col min="12035" max="12035" width="15.6640625" customWidth="1"/>
    <col min="12036" max="12036" width="15.109375" customWidth="1"/>
    <col min="12037" max="12037" width="11" customWidth="1"/>
    <col min="12038" max="12038" width="11.88671875" customWidth="1"/>
    <col min="12039" max="12039" width="12.88671875" customWidth="1"/>
    <col min="12040" max="12040" width="11.33203125" customWidth="1"/>
    <col min="12041" max="12041" width="14.88671875" customWidth="1"/>
    <col min="12042" max="12042" width="15.109375" customWidth="1"/>
    <col min="12043" max="12043" width="11.33203125" customWidth="1"/>
    <col min="12044" max="12044" width="13.33203125" customWidth="1"/>
    <col min="12045" max="12045" width="13" customWidth="1"/>
    <col min="12046" max="12046" width="10.6640625" customWidth="1"/>
    <col min="12047" max="12047" width="12.33203125" customWidth="1"/>
    <col min="12048" max="12048" width="14.33203125" customWidth="1"/>
    <col min="12049" max="12049" width="14.5546875" customWidth="1"/>
    <col min="12289" max="12289" width="37.88671875" customWidth="1"/>
    <col min="12290" max="12290" width="13.88671875" customWidth="1"/>
    <col min="12291" max="12291" width="15.6640625" customWidth="1"/>
    <col min="12292" max="12292" width="15.109375" customWidth="1"/>
    <col min="12293" max="12293" width="11" customWidth="1"/>
    <col min="12294" max="12294" width="11.88671875" customWidth="1"/>
    <col min="12295" max="12295" width="12.88671875" customWidth="1"/>
    <col min="12296" max="12296" width="11.33203125" customWidth="1"/>
    <col min="12297" max="12297" width="14.88671875" customWidth="1"/>
    <col min="12298" max="12298" width="15.109375" customWidth="1"/>
    <col min="12299" max="12299" width="11.33203125" customWidth="1"/>
    <col min="12300" max="12300" width="13.33203125" customWidth="1"/>
    <col min="12301" max="12301" width="13" customWidth="1"/>
    <col min="12302" max="12302" width="10.6640625" customWidth="1"/>
    <col min="12303" max="12303" width="12.33203125" customWidth="1"/>
    <col min="12304" max="12304" width="14.33203125" customWidth="1"/>
    <col min="12305" max="12305" width="14.5546875" customWidth="1"/>
    <col min="12545" max="12545" width="37.88671875" customWidth="1"/>
    <col min="12546" max="12546" width="13.88671875" customWidth="1"/>
    <col min="12547" max="12547" width="15.6640625" customWidth="1"/>
    <col min="12548" max="12548" width="15.109375" customWidth="1"/>
    <col min="12549" max="12549" width="11" customWidth="1"/>
    <col min="12550" max="12550" width="11.88671875" customWidth="1"/>
    <col min="12551" max="12551" width="12.88671875" customWidth="1"/>
    <col min="12552" max="12552" width="11.33203125" customWidth="1"/>
    <col min="12553" max="12553" width="14.88671875" customWidth="1"/>
    <col min="12554" max="12554" width="15.109375" customWidth="1"/>
    <col min="12555" max="12555" width="11.33203125" customWidth="1"/>
    <col min="12556" max="12556" width="13.33203125" customWidth="1"/>
    <col min="12557" max="12557" width="13" customWidth="1"/>
    <col min="12558" max="12558" width="10.6640625" customWidth="1"/>
    <col min="12559" max="12559" width="12.33203125" customWidth="1"/>
    <col min="12560" max="12560" width="14.33203125" customWidth="1"/>
    <col min="12561" max="12561" width="14.5546875" customWidth="1"/>
    <col min="12801" max="12801" width="37.88671875" customWidth="1"/>
    <col min="12802" max="12802" width="13.88671875" customWidth="1"/>
    <col min="12803" max="12803" width="15.6640625" customWidth="1"/>
    <col min="12804" max="12804" width="15.109375" customWidth="1"/>
    <col min="12805" max="12805" width="11" customWidth="1"/>
    <col min="12806" max="12806" width="11.88671875" customWidth="1"/>
    <col min="12807" max="12807" width="12.88671875" customWidth="1"/>
    <col min="12808" max="12808" width="11.33203125" customWidth="1"/>
    <col min="12809" max="12809" width="14.88671875" customWidth="1"/>
    <col min="12810" max="12810" width="15.109375" customWidth="1"/>
    <col min="12811" max="12811" width="11.33203125" customWidth="1"/>
    <col min="12812" max="12812" width="13.33203125" customWidth="1"/>
    <col min="12813" max="12813" width="13" customWidth="1"/>
    <col min="12814" max="12814" width="10.6640625" customWidth="1"/>
    <col min="12815" max="12815" width="12.33203125" customWidth="1"/>
    <col min="12816" max="12816" width="14.33203125" customWidth="1"/>
    <col min="12817" max="12817" width="14.5546875" customWidth="1"/>
    <col min="13057" max="13057" width="37.88671875" customWidth="1"/>
    <col min="13058" max="13058" width="13.88671875" customWidth="1"/>
    <col min="13059" max="13059" width="15.6640625" customWidth="1"/>
    <col min="13060" max="13060" width="15.109375" customWidth="1"/>
    <col min="13061" max="13061" width="11" customWidth="1"/>
    <col min="13062" max="13062" width="11.88671875" customWidth="1"/>
    <col min="13063" max="13063" width="12.88671875" customWidth="1"/>
    <col min="13064" max="13064" width="11.33203125" customWidth="1"/>
    <col min="13065" max="13065" width="14.88671875" customWidth="1"/>
    <col min="13066" max="13066" width="15.109375" customWidth="1"/>
    <col min="13067" max="13067" width="11.33203125" customWidth="1"/>
    <col min="13068" max="13068" width="13.33203125" customWidth="1"/>
    <col min="13069" max="13069" width="13" customWidth="1"/>
    <col min="13070" max="13070" width="10.6640625" customWidth="1"/>
    <col min="13071" max="13071" width="12.33203125" customWidth="1"/>
    <col min="13072" max="13072" width="14.33203125" customWidth="1"/>
    <col min="13073" max="13073" width="14.5546875" customWidth="1"/>
    <col min="13313" max="13313" width="37.88671875" customWidth="1"/>
    <col min="13314" max="13314" width="13.88671875" customWidth="1"/>
    <col min="13315" max="13315" width="15.6640625" customWidth="1"/>
    <col min="13316" max="13316" width="15.109375" customWidth="1"/>
    <col min="13317" max="13317" width="11" customWidth="1"/>
    <col min="13318" max="13318" width="11.88671875" customWidth="1"/>
    <col min="13319" max="13319" width="12.88671875" customWidth="1"/>
    <col min="13320" max="13320" width="11.33203125" customWidth="1"/>
    <col min="13321" max="13321" width="14.88671875" customWidth="1"/>
    <col min="13322" max="13322" width="15.109375" customWidth="1"/>
    <col min="13323" max="13323" width="11.33203125" customWidth="1"/>
    <col min="13324" max="13324" width="13.33203125" customWidth="1"/>
    <col min="13325" max="13325" width="13" customWidth="1"/>
    <col min="13326" max="13326" width="10.6640625" customWidth="1"/>
    <col min="13327" max="13327" width="12.33203125" customWidth="1"/>
    <col min="13328" max="13328" width="14.33203125" customWidth="1"/>
    <col min="13329" max="13329" width="14.5546875" customWidth="1"/>
    <col min="13569" max="13569" width="37.88671875" customWidth="1"/>
    <col min="13570" max="13570" width="13.88671875" customWidth="1"/>
    <col min="13571" max="13571" width="15.6640625" customWidth="1"/>
    <col min="13572" max="13572" width="15.109375" customWidth="1"/>
    <col min="13573" max="13573" width="11" customWidth="1"/>
    <col min="13574" max="13574" width="11.88671875" customWidth="1"/>
    <col min="13575" max="13575" width="12.88671875" customWidth="1"/>
    <col min="13576" max="13576" width="11.33203125" customWidth="1"/>
    <col min="13577" max="13577" width="14.88671875" customWidth="1"/>
    <col min="13578" max="13578" width="15.109375" customWidth="1"/>
    <col min="13579" max="13579" width="11.33203125" customWidth="1"/>
    <col min="13580" max="13580" width="13.33203125" customWidth="1"/>
    <col min="13581" max="13581" width="13" customWidth="1"/>
    <col min="13582" max="13582" width="10.6640625" customWidth="1"/>
    <col min="13583" max="13583" width="12.33203125" customWidth="1"/>
    <col min="13584" max="13584" width="14.33203125" customWidth="1"/>
    <col min="13585" max="13585" width="14.5546875" customWidth="1"/>
    <col min="13825" max="13825" width="37.88671875" customWidth="1"/>
    <col min="13826" max="13826" width="13.88671875" customWidth="1"/>
    <col min="13827" max="13827" width="15.6640625" customWidth="1"/>
    <col min="13828" max="13828" width="15.109375" customWidth="1"/>
    <col min="13829" max="13829" width="11" customWidth="1"/>
    <col min="13830" max="13830" width="11.88671875" customWidth="1"/>
    <col min="13831" max="13831" width="12.88671875" customWidth="1"/>
    <col min="13832" max="13832" width="11.33203125" customWidth="1"/>
    <col min="13833" max="13833" width="14.88671875" customWidth="1"/>
    <col min="13834" max="13834" width="15.109375" customWidth="1"/>
    <col min="13835" max="13835" width="11.33203125" customWidth="1"/>
    <col min="13836" max="13836" width="13.33203125" customWidth="1"/>
    <col min="13837" max="13837" width="13" customWidth="1"/>
    <col min="13838" max="13838" width="10.6640625" customWidth="1"/>
    <col min="13839" max="13839" width="12.33203125" customWidth="1"/>
    <col min="13840" max="13840" width="14.33203125" customWidth="1"/>
    <col min="13841" max="13841" width="14.5546875" customWidth="1"/>
    <col min="14081" max="14081" width="37.88671875" customWidth="1"/>
    <col min="14082" max="14082" width="13.88671875" customWidth="1"/>
    <col min="14083" max="14083" width="15.6640625" customWidth="1"/>
    <col min="14084" max="14084" width="15.109375" customWidth="1"/>
    <col min="14085" max="14085" width="11" customWidth="1"/>
    <col min="14086" max="14086" width="11.88671875" customWidth="1"/>
    <col min="14087" max="14087" width="12.88671875" customWidth="1"/>
    <col min="14088" max="14088" width="11.33203125" customWidth="1"/>
    <col min="14089" max="14089" width="14.88671875" customWidth="1"/>
    <col min="14090" max="14090" width="15.109375" customWidth="1"/>
    <col min="14091" max="14091" width="11.33203125" customWidth="1"/>
    <col min="14092" max="14092" width="13.33203125" customWidth="1"/>
    <col min="14093" max="14093" width="13" customWidth="1"/>
    <col min="14094" max="14094" width="10.6640625" customWidth="1"/>
    <col min="14095" max="14095" width="12.33203125" customWidth="1"/>
    <col min="14096" max="14096" width="14.33203125" customWidth="1"/>
    <col min="14097" max="14097" width="14.5546875" customWidth="1"/>
    <col min="14337" max="14337" width="37.88671875" customWidth="1"/>
    <col min="14338" max="14338" width="13.88671875" customWidth="1"/>
    <col min="14339" max="14339" width="15.6640625" customWidth="1"/>
    <col min="14340" max="14340" width="15.109375" customWidth="1"/>
    <col min="14341" max="14341" width="11" customWidth="1"/>
    <col min="14342" max="14342" width="11.88671875" customWidth="1"/>
    <col min="14343" max="14343" width="12.88671875" customWidth="1"/>
    <col min="14344" max="14344" width="11.33203125" customWidth="1"/>
    <col min="14345" max="14345" width="14.88671875" customWidth="1"/>
    <col min="14346" max="14346" width="15.109375" customWidth="1"/>
    <col min="14347" max="14347" width="11.33203125" customWidth="1"/>
    <col min="14348" max="14348" width="13.33203125" customWidth="1"/>
    <col min="14349" max="14349" width="13" customWidth="1"/>
    <col min="14350" max="14350" width="10.6640625" customWidth="1"/>
    <col min="14351" max="14351" width="12.33203125" customWidth="1"/>
    <col min="14352" max="14352" width="14.33203125" customWidth="1"/>
    <col min="14353" max="14353" width="14.5546875" customWidth="1"/>
    <col min="14593" max="14593" width="37.88671875" customWidth="1"/>
    <col min="14594" max="14594" width="13.88671875" customWidth="1"/>
    <col min="14595" max="14595" width="15.6640625" customWidth="1"/>
    <col min="14596" max="14596" width="15.109375" customWidth="1"/>
    <col min="14597" max="14597" width="11" customWidth="1"/>
    <col min="14598" max="14598" width="11.88671875" customWidth="1"/>
    <col min="14599" max="14599" width="12.88671875" customWidth="1"/>
    <col min="14600" max="14600" width="11.33203125" customWidth="1"/>
    <col min="14601" max="14601" width="14.88671875" customWidth="1"/>
    <col min="14602" max="14602" width="15.109375" customWidth="1"/>
    <col min="14603" max="14603" width="11.33203125" customWidth="1"/>
    <col min="14604" max="14604" width="13.33203125" customWidth="1"/>
    <col min="14605" max="14605" width="13" customWidth="1"/>
    <col min="14606" max="14606" width="10.6640625" customWidth="1"/>
    <col min="14607" max="14607" width="12.33203125" customWidth="1"/>
    <col min="14608" max="14608" width="14.33203125" customWidth="1"/>
    <col min="14609" max="14609" width="14.5546875" customWidth="1"/>
    <col min="14849" max="14849" width="37.88671875" customWidth="1"/>
    <col min="14850" max="14850" width="13.88671875" customWidth="1"/>
    <col min="14851" max="14851" width="15.6640625" customWidth="1"/>
    <col min="14852" max="14852" width="15.109375" customWidth="1"/>
    <col min="14853" max="14853" width="11" customWidth="1"/>
    <col min="14854" max="14854" width="11.88671875" customWidth="1"/>
    <col min="14855" max="14855" width="12.88671875" customWidth="1"/>
    <col min="14856" max="14856" width="11.33203125" customWidth="1"/>
    <col min="14857" max="14857" width="14.88671875" customWidth="1"/>
    <col min="14858" max="14858" width="15.109375" customWidth="1"/>
    <col min="14859" max="14859" width="11.33203125" customWidth="1"/>
    <col min="14860" max="14860" width="13.33203125" customWidth="1"/>
    <col min="14861" max="14861" width="13" customWidth="1"/>
    <col min="14862" max="14862" width="10.6640625" customWidth="1"/>
    <col min="14863" max="14863" width="12.33203125" customWidth="1"/>
    <col min="14864" max="14864" width="14.33203125" customWidth="1"/>
    <col min="14865" max="14865" width="14.5546875" customWidth="1"/>
    <col min="15105" max="15105" width="37.88671875" customWidth="1"/>
    <col min="15106" max="15106" width="13.88671875" customWidth="1"/>
    <col min="15107" max="15107" width="15.6640625" customWidth="1"/>
    <col min="15108" max="15108" width="15.109375" customWidth="1"/>
    <col min="15109" max="15109" width="11" customWidth="1"/>
    <col min="15110" max="15110" width="11.88671875" customWidth="1"/>
    <col min="15111" max="15111" width="12.88671875" customWidth="1"/>
    <col min="15112" max="15112" width="11.33203125" customWidth="1"/>
    <col min="15113" max="15113" width="14.88671875" customWidth="1"/>
    <col min="15114" max="15114" width="15.109375" customWidth="1"/>
    <col min="15115" max="15115" width="11.33203125" customWidth="1"/>
    <col min="15116" max="15116" width="13.33203125" customWidth="1"/>
    <col min="15117" max="15117" width="13" customWidth="1"/>
    <col min="15118" max="15118" width="10.6640625" customWidth="1"/>
    <col min="15119" max="15119" width="12.33203125" customWidth="1"/>
    <col min="15120" max="15120" width="14.33203125" customWidth="1"/>
    <col min="15121" max="15121" width="14.5546875" customWidth="1"/>
    <col min="15361" max="15361" width="37.88671875" customWidth="1"/>
    <col min="15362" max="15362" width="13.88671875" customWidth="1"/>
    <col min="15363" max="15363" width="15.6640625" customWidth="1"/>
    <col min="15364" max="15364" width="15.109375" customWidth="1"/>
    <col min="15365" max="15365" width="11" customWidth="1"/>
    <col min="15366" max="15366" width="11.88671875" customWidth="1"/>
    <col min="15367" max="15367" width="12.88671875" customWidth="1"/>
    <col min="15368" max="15368" width="11.33203125" customWidth="1"/>
    <col min="15369" max="15369" width="14.88671875" customWidth="1"/>
    <col min="15370" max="15370" width="15.109375" customWidth="1"/>
    <col min="15371" max="15371" width="11.33203125" customWidth="1"/>
    <col min="15372" max="15372" width="13.33203125" customWidth="1"/>
    <col min="15373" max="15373" width="13" customWidth="1"/>
    <col min="15374" max="15374" width="10.6640625" customWidth="1"/>
    <col min="15375" max="15375" width="12.33203125" customWidth="1"/>
    <col min="15376" max="15376" width="14.33203125" customWidth="1"/>
    <col min="15377" max="15377" width="14.5546875" customWidth="1"/>
    <col min="15617" max="15617" width="37.88671875" customWidth="1"/>
    <col min="15618" max="15618" width="13.88671875" customWidth="1"/>
    <col min="15619" max="15619" width="15.6640625" customWidth="1"/>
    <col min="15620" max="15620" width="15.109375" customWidth="1"/>
    <col min="15621" max="15621" width="11" customWidth="1"/>
    <col min="15622" max="15622" width="11.88671875" customWidth="1"/>
    <col min="15623" max="15623" width="12.88671875" customWidth="1"/>
    <col min="15624" max="15624" width="11.33203125" customWidth="1"/>
    <col min="15625" max="15625" width="14.88671875" customWidth="1"/>
    <col min="15626" max="15626" width="15.109375" customWidth="1"/>
    <col min="15627" max="15627" width="11.33203125" customWidth="1"/>
    <col min="15628" max="15628" width="13.33203125" customWidth="1"/>
    <col min="15629" max="15629" width="13" customWidth="1"/>
    <col min="15630" max="15630" width="10.6640625" customWidth="1"/>
    <col min="15631" max="15631" width="12.33203125" customWidth="1"/>
    <col min="15632" max="15632" width="14.33203125" customWidth="1"/>
    <col min="15633" max="15633" width="14.5546875" customWidth="1"/>
    <col min="15873" max="15873" width="37.88671875" customWidth="1"/>
    <col min="15874" max="15874" width="13.88671875" customWidth="1"/>
    <col min="15875" max="15875" width="15.6640625" customWidth="1"/>
    <col min="15876" max="15876" width="15.109375" customWidth="1"/>
    <col min="15877" max="15877" width="11" customWidth="1"/>
    <col min="15878" max="15878" width="11.88671875" customWidth="1"/>
    <col min="15879" max="15879" width="12.88671875" customWidth="1"/>
    <col min="15880" max="15880" width="11.33203125" customWidth="1"/>
    <col min="15881" max="15881" width="14.88671875" customWidth="1"/>
    <col min="15882" max="15882" width="15.109375" customWidth="1"/>
    <col min="15883" max="15883" width="11.33203125" customWidth="1"/>
    <col min="15884" max="15884" width="13.33203125" customWidth="1"/>
    <col min="15885" max="15885" width="13" customWidth="1"/>
    <col min="15886" max="15886" width="10.6640625" customWidth="1"/>
    <col min="15887" max="15887" width="12.33203125" customWidth="1"/>
    <col min="15888" max="15888" width="14.33203125" customWidth="1"/>
    <col min="15889" max="15889" width="14.5546875" customWidth="1"/>
    <col min="16129" max="16129" width="37.88671875" customWidth="1"/>
    <col min="16130" max="16130" width="13.88671875" customWidth="1"/>
    <col min="16131" max="16131" width="15.6640625" customWidth="1"/>
    <col min="16132" max="16132" width="15.109375" customWidth="1"/>
    <col min="16133" max="16133" width="11" customWidth="1"/>
    <col min="16134" max="16134" width="11.88671875" customWidth="1"/>
    <col min="16135" max="16135" width="12.88671875" customWidth="1"/>
    <col min="16136" max="16136" width="11.33203125" customWidth="1"/>
    <col min="16137" max="16137" width="14.88671875" customWidth="1"/>
    <col min="16138" max="16138" width="15.109375" customWidth="1"/>
    <col min="16139" max="16139" width="11.33203125" customWidth="1"/>
    <col min="16140" max="16140" width="13.33203125" customWidth="1"/>
    <col min="16141" max="16141" width="13" customWidth="1"/>
    <col min="16142" max="16142" width="10.6640625" customWidth="1"/>
    <col min="16143" max="16143" width="12.33203125" customWidth="1"/>
    <col min="16144" max="16144" width="14.33203125" customWidth="1"/>
    <col min="16145" max="16145" width="14.5546875" customWidth="1"/>
  </cols>
  <sheetData>
    <row r="1" spans="1:17" ht="15.6" hidden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5"/>
      <c r="M1" s="133"/>
      <c r="N1" s="134"/>
      <c r="O1" s="134"/>
      <c r="P1" s="134"/>
      <c r="Q1" s="134"/>
    </row>
    <row r="2" spans="1:17" ht="15.6" hidden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5"/>
      <c r="M2" s="133"/>
      <c r="N2" s="134"/>
      <c r="O2" s="134"/>
      <c r="P2" s="134"/>
      <c r="Q2" s="134"/>
    </row>
    <row r="3" spans="1:17" ht="18">
      <c r="A3" s="484" t="s">
        <v>226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</row>
    <row r="4" spans="1:17" ht="47.25" customHeight="1">
      <c r="A4" s="137"/>
      <c r="B4" s="137"/>
      <c r="C4" s="504" t="s">
        <v>227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211"/>
      <c r="P4" s="211"/>
      <c r="Q4" s="211"/>
    </row>
    <row r="5" spans="1:17" ht="18">
      <c r="A5" s="484" t="s">
        <v>200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</row>
    <row r="6" spans="1:17" ht="18">
      <c r="A6" s="484" t="s">
        <v>341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</row>
    <row r="7" spans="1:17" ht="18">
      <c r="A7" s="486" t="s">
        <v>147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</row>
    <row r="8" spans="1:17" ht="15.6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34"/>
      <c r="P8" s="134"/>
      <c r="Q8" s="134" t="s">
        <v>201</v>
      </c>
    </row>
    <row r="9" spans="1:17" ht="15.6">
      <c r="A9" s="490" t="s">
        <v>1</v>
      </c>
      <c r="B9" s="501" t="s">
        <v>203</v>
      </c>
      <c r="C9" s="494" t="s">
        <v>150</v>
      </c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</row>
    <row r="10" spans="1:17" ht="15.6">
      <c r="A10" s="490"/>
      <c r="B10" s="502"/>
      <c r="C10" s="490" t="s">
        <v>66</v>
      </c>
      <c r="D10" s="490"/>
      <c r="E10" s="490"/>
      <c r="F10" s="494" t="s">
        <v>34</v>
      </c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</row>
    <row r="11" spans="1:17" ht="15.6">
      <c r="A11" s="490"/>
      <c r="B11" s="502"/>
      <c r="C11" s="490"/>
      <c r="D11" s="490"/>
      <c r="E11" s="490"/>
      <c r="F11" s="490" t="s">
        <v>2</v>
      </c>
      <c r="G11" s="490"/>
      <c r="H11" s="490"/>
      <c r="I11" s="490" t="s">
        <v>7</v>
      </c>
      <c r="J11" s="490"/>
      <c r="K11" s="490"/>
      <c r="L11" s="494" t="s">
        <v>151</v>
      </c>
      <c r="M11" s="494"/>
      <c r="N11" s="494"/>
      <c r="O11" s="494" t="s">
        <v>23</v>
      </c>
      <c r="P11" s="494"/>
      <c r="Q11" s="494"/>
    </row>
    <row r="12" spans="1:17" ht="67.5" customHeight="1">
      <c r="A12" s="490"/>
      <c r="B12" s="503"/>
      <c r="C12" s="141" t="s">
        <v>342</v>
      </c>
      <c r="D12" s="141" t="s">
        <v>337</v>
      </c>
      <c r="E12" s="141" t="s">
        <v>106</v>
      </c>
      <c r="F12" s="141" t="str">
        <f>C12</f>
        <v>план на   2017 год</v>
      </c>
      <c r="G12" s="141" t="str">
        <f>D12</f>
        <v>кассовые расходы за   2017 год</v>
      </c>
      <c r="H12" s="141" t="s">
        <v>106</v>
      </c>
      <c r="I12" s="141" t="str">
        <f>F12</f>
        <v>план на   2017 год</v>
      </c>
      <c r="J12" s="141" t="str">
        <f>G12</f>
        <v>кассовые расходы за   2017 год</v>
      </c>
      <c r="K12" s="141" t="s">
        <v>106</v>
      </c>
      <c r="L12" s="141" t="str">
        <f>I12</f>
        <v>план на   2017 год</v>
      </c>
      <c r="M12" s="141" t="str">
        <f>J12</f>
        <v>кассовые расходы за   2017 год</v>
      </c>
      <c r="N12" s="212" t="s">
        <v>106</v>
      </c>
      <c r="O12" s="212" t="str">
        <f>L12</f>
        <v>план на   2017 год</v>
      </c>
      <c r="P12" s="212" t="str">
        <f>M12</f>
        <v>кассовые расходы за   2017 год</v>
      </c>
      <c r="Q12" s="212" t="s">
        <v>106</v>
      </c>
    </row>
    <row r="13" spans="1:17" s="143" customFormat="1">
      <c r="A13" s="260">
        <v>1</v>
      </c>
      <c r="B13" s="260"/>
      <c r="C13" s="260">
        <v>2</v>
      </c>
      <c r="D13" s="260">
        <v>3</v>
      </c>
      <c r="E13" s="260">
        <v>4</v>
      </c>
      <c r="F13" s="260">
        <v>5</v>
      </c>
      <c r="G13" s="260">
        <v>6</v>
      </c>
      <c r="H13" s="260">
        <v>7</v>
      </c>
      <c r="I13" s="260">
        <v>8</v>
      </c>
      <c r="J13" s="260">
        <v>9</v>
      </c>
      <c r="K13" s="260">
        <v>10</v>
      </c>
      <c r="L13" s="260">
        <v>11</v>
      </c>
      <c r="M13" s="260">
        <v>12</v>
      </c>
      <c r="N13" s="260">
        <v>13</v>
      </c>
      <c r="O13" s="260">
        <v>14</v>
      </c>
      <c r="P13" s="260">
        <v>15</v>
      </c>
      <c r="Q13" s="260">
        <v>16</v>
      </c>
    </row>
    <row r="14" spans="1:17" s="143" customFormat="1" ht="147" customHeight="1">
      <c r="A14" s="234" t="s">
        <v>228</v>
      </c>
      <c r="B14" s="346">
        <v>47587.7</v>
      </c>
      <c r="C14" s="346">
        <f>B14</f>
        <v>47587.7</v>
      </c>
      <c r="D14" s="347">
        <f>J14+M14+P14</f>
        <v>46533.4</v>
      </c>
      <c r="E14" s="214">
        <f>D14/C14</f>
        <v>0.97799999999999998</v>
      </c>
      <c r="F14" s="213"/>
      <c r="G14" s="213"/>
      <c r="H14" s="213"/>
      <c r="I14" s="347">
        <v>45697.8</v>
      </c>
      <c r="J14" s="347">
        <v>44761.48</v>
      </c>
      <c r="K14" s="215">
        <f>J14/I14</f>
        <v>0.98</v>
      </c>
      <c r="L14" s="347">
        <v>1414.1</v>
      </c>
      <c r="M14" s="347">
        <v>1325.58</v>
      </c>
      <c r="N14" s="214">
        <f>M14/L14</f>
        <v>0.93700000000000006</v>
      </c>
      <c r="O14" s="347">
        <v>475.8</v>
      </c>
      <c r="P14" s="347">
        <v>446.3</v>
      </c>
      <c r="Q14" s="214">
        <f>P14/O14</f>
        <v>0.93799999999999994</v>
      </c>
    </row>
    <row r="15" spans="1:17" ht="15.6">
      <c r="A15" s="216" t="s">
        <v>224</v>
      </c>
      <c r="B15" s="348">
        <f>B14</f>
        <v>47587.7</v>
      </c>
      <c r="C15" s="348">
        <f>C14</f>
        <v>47587.7</v>
      </c>
      <c r="D15" s="348">
        <f>D14</f>
        <v>46533.4</v>
      </c>
      <c r="E15" s="214">
        <f>D15/C15</f>
        <v>0.97799999999999998</v>
      </c>
      <c r="F15" s="217"/>
      <c r="G15" s="217"/>
      <c r="H15" s="217"/>
      <c r="I15" s="348">
        <f>I14</f>
        <v>45697.8</v>
      </c>
      <c r="J15" s="348">
        <f>J14</f>
        <v>44761.5</v>
      </c>
      <c r="K15" s="215">
        <f>J15/I15</f>
        <v>0.98</v>
      </c>
      <c r="L15" s="348">
        <f>SUM(L14:L14)</f>
        <v>1414.1</v>
      </c>
      <c r="M15" s="348">
        <f>SUM(M14:M14)</f>
        <v>1325.6</v>
      </c>
      <c r="N15" s="214">
        <f>M15/L15</f>
        <v>0.93700000000000006</v>
      </c>
      <c r="O15" s="349">
        <f>O14</f>
        <v>475.8</v>
      </c>
      <c r="P15" s="349">
        <f>P14</f>
        <v>446.3</v>
      </c>
      <c r="Q15" s="214">
        <f>P15/O15</f>
        <v>0.93799999999999994</v>
      </c>
    </row>
    <row r="16" spans="1:17" ht="15.6">
      <c r="A16" s="133"/>
      <c r="B16" s="133"/>
      <c r="C16" s="133"/>
      <c r="D16" s="133"/>
      <c r="E16" s="218"/>
      <c r="F16" s="133"/>
      <c r="G16" s="133"/>
      <c r="H16" s="133"/>
      <c r="I16" s="133"/>
      <c r="J16" s="133"/>
      <c r="K16" s="133"/>
      <c r="L16" s="133"/>
      <c r="M16" s="133"/>
      <c r="N16" s="134"/>
      <c r="O16" s="134"/>
      <c r="P16" s="134"/>
      <c r="Q16" s="134"/>
    </row>
    <row r="17" spans="1:17" ht="15.6">
      <c r="A17" s="133" t="s">
        <v>225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134"/>
      <c r="P17" s="134"/>
      <c r="Q17" s="134"/>
    </row>
    <row r="19" spans="1:17" ht="30" customHeight="1">
      <c r="M19" s="219"/>
      <c r="N19" s="220"/>
      <c r="O19" s="221"/>
      <c r="P19" s="221"/>
      <c r="Q19" s="221"/>
    </row>
    <row r="20" spans="1:17" ht="27.75" customHeight="1">
      <c r="M20" s="219"/>
      <c r="N20" s="220"/>
      <c r="O20" s="221"/>
      <c r="P20" s="221"/>
      <c r="Q20" s="221"/>
    </row>
    <row r="21" spans="1:17" ht="18">
      <c r="F21" s="350"/>
      <c r="M21" s="219"/>
      <c r="N21" s="220"/>
      <c r="O21" s="221"/>
      <c r="P21" s="221"/>
      <c r="Q21" s="221"/>
    </row>
    <row r="22" spans="1:17" ht="18">
      <c r="G22" s="172"/>
      <c r="M22" s="219"/>
      <c r="N22" s="220"/>
      <c r="O22" s="221"/>
      <c r="P22" s="221"/>
      <c r="Q22" s="221"/>
    </row>
    <row r="23" spans="1:17" ht="18">
      <c r="M23" s="219"/>
      <c r="N23" s="220"/>
      <c r="O23" s="222"/>
      <c r="P23" s="223"/>
      <c r="Q23" s="223"/>
    </row>
    <row r="24" spans="1:17" ht="18">
      <c r="M24" s="219"/>
      <c r="N24" s="224"/>
      <c r="O24" s="224"/>
      <c r="P24" s="224"/>
      <c r="Q24" s="224"/>
    </row>
  </sheetData>
  <mergeCells count="14">
    <mergeCell ref="F11:H11"/>
    <mergeCell ref="I11:K11"/>
    <mergeCell ref="L11:N11"/>
    <mergeCell ref="O11:Q11"/>
    <mergeCell ref="A3:Q3"/>
    <mergeCell ref="C4:N4"/>
    <mergeCell ref="A5:Q5"/>
    <mergeCell ref="A6:Q6"/>
    <mergeCell ref="A7:Q7"/>
    <mergeCell ref="A9:A12"/>
    <mergeCell ref="B9:B12"/>
    <mergeCell ref="C9:Q9"/>
    <mergeCell ref="C10:E11"/>
    <mergeCell ref="F10:Q1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свод.отч. за 2017</vt:lpstr>
      <vt:lpstr>Создание условий для экон.разв</vt:lpstr>
      <vt:lpstr>молодежь</vt:lpstr>
      <vt:lpstr>местное самоупр.</vt:lpstr>
      <vt:lpstr>Финансы</vt:lpstr>
      <vt:lpstr>Благоустройство</vt:lpstr>
      <vt:lpstr>комфортное жилье</vt:lpstr>
      <vt:lpstr>УГХ</vt:lpstr>
      <vt:lpstr>Энергосбережение</vt:lpstr>
      <vt:lpstr>развитие трансп.системы</vt:lpstr>
      <vt:lpstr>Поддержка обществ.иниц.</vt:lpstr>
      <vt:lpstr>'Создание условий для экон.разв'!Заголовки_для_печати</vt:lpstr>
      <vt:lpstr>Финансы!Заголовки_для_печати</vt:lpstr>
      <vt:lpstr>Благоустройство!Область_печати</vt:lpstr>
      <vt:lpstr>'комфортное жилье'!Область_печати</vt:lpstr>
      <vt:lpstr>'местное самоупр.'!Область_печати</vt:lpstr>
      <vt:lpstr>'развитие трансп.системы'!Область_печати</vt:lpstr>
      <vt:lpstr>УГХ!Область_печати</vt:lpstr>
      <vt:lpstr>Финансы!Область_печати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2017-04-09T08:30:31Z</cp:lastPrinted>
  <dcterms:created xsi:type="dcterms:W3CDTF">2006-09-28T05:33:49Z</dcterms:created>
  <dcterms:modified xsi:type="dcterms:W3CDTF">2018-04-13T08:34:17Z</dcterms:modified>
</cp:coreProperties>
</file>