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4675" windowHeight="12045"/>
  </bookViews>
  <sheets>
    <sheet name="бюджет для граждан 2016-2019" sheetId="1" r:id="rId1"/>
  </sheets>
  <definedNames>
    <definedName name="_xlnm.Print_Titles" localSheetId="0">'бюджет для граждан 2016-2019'!$3:$5</definedName>
    <definedName name="_xlnm.Print_Area" localSheetId="0">'бюджет для граждан 2016-2019'!$A$1:$K$42</definedName>
  </definedNames>
  <calcPr calcId="125725" refMode="R1C1"/>
</workbook>
</file>

<file path=xl/calcChain.xml><?xml version="1.0" encoding="utf-8"?>
<calcChain xmlns="http://schemas.openxmlformats.org/spreadsheetml/2006/main">
  <c r="J34" i="1"/>
  <c r="I34"/>
  <c r="H34"/>
  <c r="J31" l="1"/>
  <c r="I29"/>
  <c r="J29" s="1"/>
  <c r="H29"/>
  <c r="G29"/>
  <c r="F29"/>
  <c r="G27"/>
  <c r="G26"/>
  <c r="H26" s="1"/>
  <c r="G25"/>
  <c r="H25" s="1"/>
  <c r="I25" s="1"/>
  <c r="J25" s="1"/>
  <c r="G24"/>
  <c r="F23"/>
  <c r="G23" s="1"/>
  <c r="H15"/>
  <c r="G15"/>
  <c r="J9"/>
  <c r="H23" l="1"/>
  <c r="I26"/>
  <c r="I15"/>
  <c r="H24"/>
  <c r="H27"/>
  <c r="I27" l="1"/>
  <c r="I24"/>
  <c r="I23"/>
  <c r="J15"/>
  <c r="J26"/>
  <c r="J24" l="1"/>
  <c r="J27"/>
  <c r="J23"/>
</calcChain>
</file>

<file path=xl/sharedStrings.xml><?xml version="1.0" encoding="utf-8"?>
<sst xmlns="http://schemas.openxmlformats.org/spreadsheetml/2006/main" count="150" uniqueCount="118">
  <si>
    <t>по итогам за  2015</t>
  </si>
  <si>
    <t>№ п/п</t>
  </si>
  <si>
    <t>Наименование индикатора</t>
  </si>
  <si>
    <t>Ед. изм.</t>
  </si>
  <si>
    <t>отчет</t>
  </si>
  <si>
    <t xml:space="preserve">отчет </t>
  </si>
  <si>
    <t xml:space="preserve">оценка </t>
  </si>
  <si>
    <t>прогноз</t>
  </si>
  <si>
    <t>Примечание</t>
  </si>
  <si>
    <t>уточненный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</si>
  <si>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</si>
  <si>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</si>
  <si>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</si>
  <si>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</si>
  <si>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</si>
  <si>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</si>
  <si>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</si>
  <si>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1.</t>
  </si>
  <si>
    <t>Среднегодовая численность постоянного населения</t>
  </si>
  <si>
    <t>тыс. чел</t>
  </si>
  <si>
    <t xml:space="preserve">За 2014 год данные уточнены. данные Территориального органа государственной статистики по НАО  за 2015 год </t>
  </si>
  <si>
    <t>Численность населения трудоспособного возраста</t>
  </si>
  <si>
    <t>тыс.чел.</t>
  </si>
  <si>
    <t>14,6*</t>
  </si>
  <si>
    <t>статданные по возрастным группам за год формируется не  ранее июля следующего года за отчетным</t>
  </si>
  <si>
    <t>3.</t>
  </si>
  <si>
    <t>индекс потребительских цен (декабрь к декабрю)</t>
  </si>
  <si>
    <t>индекс</t>
  </si>
  <si>
    <t>показатели инфляции за 2013 - 2015 фактически сложившийся по данным Ненецкого управления статистики, на 2016-2018 годы предоставлен Департаментом финансов, экономики и имущества НАО (письмо от 22.05.2015 №4006/05)</t>
  </si>
  <si>
    <t>4.</t>
  </si>
  <si>
    <t>уровень безработцы</t>
  </si>
  <si>
    <t>процентов</t>
  </si>
  <si>
    <t>нет данных</t>
  </si>
  <si>
    <t>по данным Центра занятости НАО. За 2016 год по состоянию на 01.02.2016</t>
  </si>
  <si>
    <t>4.1.</t>
  </si>
  <si>
    <t>число безработных</t>
  </si>
  <si>
    <t>человек</t>
  </si>
  <si>
    <t>5.</t>
  </si>
  <si>
    <t>прожиточный минимум на душу населения</t>
  </si>
  <si>
    <t>рублей</t>
  </si>
  <si>
    <t>за 1 квартал 2016 установлен постановлением Администрации НАО от 07.04.2016 № 105-п</t>
  </si>
  <si>
    <t>6.</t>
  </si>
  <si>
    <t>Среднемесячная номинальная начисленная заработная плата работников:</t>
  </si>
  <si>
    <t>6.1.</t>
  </si>
  <si>
    <t>крупных и средних предприятий и некоммерческих организаций</t>
  </si>
  <si>
    <t xml:space="preserve">данные Территориального органа государственной статистики по НАО  за 2015 год </t>
  </si>
  <si>
    <t>6.2.</t>
  </si>
  <si>
    <t>муниципальных дошкольных образовательных учреждений, в т.ч.:</t>
  </si>
  <si>
    <t>из отчета УО ЗП-образование за 2015 год. Полномочия образования переданы в НАО с 01.01.2016</t>
  </si>
  <si>
    <t>6.2.1.</t>
  </si>
  <si>
    <t xml:space="preserve"> педагогов муниципальных дошкольных образовательных учреждений</t>
  </si>
  <si>
    <t>6.3.</t>
  </si>
  <si>
    <t>муниципальных общеобразовательных учреждений, в т.ч.:</t>
  </si>
  <si>
    <t>6.3.1.</t>
  </si>
  <si>
    <t xml:space="preserve">       педагогов муниципальных общеобразовательных учреждений</t>
  </si>
  <si>
    <t>6.3.2.</t>
  </si>
  <si>
    <t xml:space="preserve">             -из них учителей муниципальных общеобразовательных учреждений</t>
  </si>
  <si>
    <t>6.4.</t>
  </si>
  <si>
    <t>муниципальных учреждений культуры и искусства</t>
  </si>
  <si>
    <t>полномочия культуры переданы в НАО с 01.01.2015</t>
  </si>
  <si>
    <t>6.5.</t>
  </si>
  <si>
    <t>муниципальных учреждений физической культуры и спорта</t>
  </si>
  <si>
    <t>7.</t>
  </si>
  <si>
    <t>Число субъектов малого и среднего предпринимательства, всего, в т.ч.</t>
  </si>
  <si>
    <t>единиц</t>
  </si>
  <si>
    <t>Уточнены данные ИМНС №4 по Арх.области и НАО за 2013,2014 годы и предоставлены данные за 2015 год</t>
  </si>
  <si>
    <t>7.1.</t>
  </si>
  <si>
    <t>Число индивидуальных предпринимателей</t>
  </si>
  <si>
    <t>8.</t>
  </si>
  <si>
    <t xml:space="preserve"> Оборот розничной торговли</t>
  </si>
  <si>
    <t>млн. руб</t>
  </si>
  <si>
    <t>данные Территориального органа государственной статистики по НАО  за 2015 год . Прогноз составлен с учетом доведенных ИПЦ</t>
  </si>
  <si>
    <t>9.</t>
  </si>
  <si>
    <t>Оборот общественного питания</t>
  </si>
  <si>
    <t>данные Территориального органа государственной статистики по НАО  за 2015 год .  Прогноз составлен с учетом доведенных ИПЦ</t>
  </si>
  <si>
    <t>10.</t>
  </si>
  <si>
    <t>Общая площадь территории городского округа</t>
  </si>
  <si>
    <t>га</t>
  </si>
  <si>
    <t xml:space="preserve">В 2015 году границы МО изменены посредством отнесения к территории МО зем.участка общей площадью 151 842 м2 . Заполярным районом передан участок полигона по размещению ТБО. Регистрация в кадастровой плате пройдет в 2016 году. </t>
  </si>
  <si>
    <t>11.</t>
  </si>
  <si>
    <t>Общая площадь жилых помещений, приходящаяся в среднем на одного жителя</t>
  </si>
  <si>
    <t>кв.м</t>
  </si>
  <si>
    <t>Уточнен показатель за 2014 год по данным статуправления. Показатель за 2015 год вырос по сравнению с 2014 годом в связи с вводом в эксплуатацию в 2015 году четырех новых МКД по ул.Швецова д.3 (11 452,7 м2), ул.Заводская д.11 (828,9 м2) и Заводская д.16 (828,9 м2), ул.Первомайской д.16 (2 100,2), общей жилой площадью 15 210,7 м2. 
За 2015 год снесено 6 МКД общей жилой площадью 2 312,8 кв.м (Рыбников 7 (118,4м2), 60 лет Октября 7 (104 м2), Полярная 1а (540,3 м2), Рыбников 21А (528,2 м2), Выуческого 40А (398,6 м2), Смидовича 30 (623,3 м2) и расселено 7 МКД общей жилой площадью 3 885,2 м2.
По состоянию на 31.12.2015 в МО числится 416 многоквартирных домов общей жилой площадью 494 253,7 м2 и 865 индивидуальных жилых домов общей жилой площадью 82 379,7 м2.
В 2016 году планируется ввод в эксплуатацию 1 МКД шестисекционный по ул. Авиаторов общей жилой площадью 6 843,76 кв.м (заказчик КУ НАО "Центрстройзаказчик").</t>
  </si>
  <si>
    <t>12.</t>
  </si>
  <si>
    <t>Площадь земельных участков, являющихся объектами налогообложения земельным налогом</t>
  </si>
  <si>
    <t>кв.км</t>
  </si>
  <si>
    <t>Показатель по данным МИФНС России по НАО № 4</t>
  </si>
  <si>
    <t>13.</t>
  </si>
  <si>
    <t>прогноз объемов жилищного строительства (МКД и ИЖД)</t>
  </si>
  <si>
    <t>В 2016 году планируется ввод в эксплуатацию 1 МКД шестисекционный по ул. Авиаторов (заказчик КУ НАО "Центрстройзаказчик") и индивидульных жилых домов</t>
  </si>
  <si>
    <t>13.1.</t>
  </si>
  <si>
    <t>Общая площадь жилых помещений</t>
  </si>
  <si>
    <t>данные из отчета об оценке эфф. деят-ти ОМС</t>
  </si>
  <si>
    <t>14.</t>
  </si>
  <si>
    <t>информация о крупных градообразующих предприятиях</t>
  </si>
  <si>
    <t>нет</t>
  </si>
  <si>
    <t xml:space="preserve">В соответствии с федеральным законом от 26.02.2002 № 127-ФЗ к градообразующим организациям  признаются юридические лица, численность работников которых составляет не менее двадцати пяти процентов численности работающего населения соответствующего населенного пункта, либо свыше 5 тысяч человек. Для МО "Городской округ "Город Нарьян-Мар" численность работников градообразующей организации должно составлят не менее 3,65 тыс. человек (14,6*25%). Градообразующие организации на территории МО отсутствуют.
</t>
  </si>
  <si>
    <t>* - по состоянию на 01.01.2015</t>
  </si>
  <si>
    <t>15.</t>
  </si>
  <si>
    <t>16.</t>
  </si>
  <si>
    <t>данные по состоянию на 31 декабря года.</t>
  </si>
  <si>
    <t>шт.</t>
  </si>
  <si>
    <t>тыс. руб.</t>
  </si>
  <si>
    <t xml:space="preserve">действие Временных правил распространяется на граждан, подавших заявления на предоставление жилищных компенсационных выплат в срок до 1 июля 2010 года.
</t>
  </si>
  <si>
    <t>Прогноз социально-экономического развития МО "Городской округ "Город Нарьян-Мар"</t>
  </si>
  <si>
    <t>Ипотека</t>
  </si>
  <si>
    <t>Реализация муниципальных программ</t>
  </si>
  <si>
    <t>Создание условий для экономического развития</t>
  </si>
  <si>
    <t>ед.</t>
  </si>
  <si>
    <t>Расходы городского бюджета на реализацию муниципальной программы</t>
  </si>
  <si>
    <t xml:space="preserve">Расходы городского бюджета на оказание финансовой поддержки  субъектам малого и среднего предпринимательства в рамках муниципальной программы </t>
  </si>
  <si>
    <t xml:space="preserve">Доходы городского бюджета, полученные от предпринимательской деятельности (ЕНВД, патент) </t>
  </si>
  <si>
    <t xml:space="preserve">Количество субъектов малого и среднего предпринимательства, получивших финансовую поддержку из городского бюджета </t>
  </si>
  <si>
    <t>Срок реализации утвержденной муниципальной программы 2014-2017 годы. Действие программы будет продлено.</t>
  </si>
  <si>
    <t>Отчет об исполнении  бюджета МО "Городской округ "Город Нарьян-Мар" в форме "Бюджет для граждан" за 2015 год, плановый период 2016 года и  прогнозный период 2017 - 2019 годов</t>
  </si>
  <si>
    <t xml:space="preserve">Количество заключенных договоров на предоставление компенсационных выплат гражданам, являющихся заемщиками ипотечных кредитов на приобретение жилья </t>
  </si>
  <si>
    <t>Сумма фактически перечисленных жилищных компенсационных выплат</t>
  </si>
  <si>
    <t>на 30.04.2016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</si>
</sst>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00"/>
    <numFmt numFmtId="166" formatCode="_(* #,##0.00_);_(* \(#,##0.00\);_(* &quot;-&quot;??_);_(@_)"/>
    <numFmt numFmtId="167" formatCode="0.0%"/>
    <numFmt numFmtId="168" formatCode="#,##0.0"/>
    <numFmt numFmtId="169" formatCode="0.0000"/>
    <numFmt numFmtId="170" formatCode="_(* #,##0.0_);_(* \(#,##0.0\);_(* &quot;-&quot;??_);_(@_)"/>
    <numFmt numFmtId="171" formatCode="#,##0.000"/>
    <numFmt numFmtId="172" formatCode="#,##0_ ;\-#,##0\ "/>
  </numFmts>
  <fonts count="19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.5"/>
      <color rgb="FFFF000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 CYR"/>
      <family val="1"/>
      <charset val="204"/>
    </font>
    <font>
      <i/>
      <u/>
      <sz val="11"/>
      <name val="Times New Roman CYR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right" wrapText="1"/>
    </xf>
    <xf numFmtId="0" fontId="3" fillId="0" borderId="0" xfId="0" applyFont="1"/>
    <xf numFmtId="0" fontId="4" fillId="0" borderId="0" xfId="0" applyFont="1"/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wrapText="1"/>
    </xf>
    <xf numFmtId="164" fontId="8" fillId="2" borderId="2" xfId="0" applyNumberFormat="1" applyFont="1" applyFill="1" applyBorder="1" applyAlignment="1">
      <alignment horizontal="center" vertical="top" wrapText="1"/>
    </xf>
    <xf numFmtId="164" fontId="9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center" vertical="top" wrapText="1"/>
    </xf>
    <xf numFmtId="165" fontId="3" fillId="2" borderId="2" xfId="1" applyNumberFormat="1" applyFont="1" applyFill="1" applyBorder="1" applyAlignment="1">
      <alignment horizontal="center"/>
    </xf>
    <xf numFmtId="168" fontId="4" fillId="2" borderId="2" xfId="0" applyNumberFormat="1" applyFont="1" applyFill="1" applyBorder="1" applyAlignment="1">
      <alignment wrapText="1"/>
    </xf>
    <xf numFmtId="0" fontId="4" fillId="0" borderId="0" xfId="0" applyFont="1" applyAlignment="1"/>
    <xf numFmtId="164" fontId="3" fillId="2" borderId="2" xfId="1" applyNumberFormat="1" applyFont="1" applyFill="1" applyBorder="1" applyAlignment="1">
      <alignment horizontal="center"/>
    </xf>
    <xf numFmtId="169" fontId="3" fillId="2" borderId="2" xfId="1" applyNumberFormat="1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7" fontId="4" fillId="2" borderId="2" xfId="2" applyNumberFormat="1" applyFont="1" applyFill="1" applyBorder="1" applyAlignment="1">
      <alignment wrapText="1"/>
    </xf>
    <xf numFmtId="170" fontId="3" fillId="2" borderId="2" xfId="1" applyNumberFormat="1" applyFont="1" applyFill="1" applyBorder="1" applyAlignment="1">
      <alignment horizontal="center"/>
    </xf>
    <xf numFmtId="168" fontId="11" fillId="3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170" fontId="11" fillId="2" borderId="2" xfId="1" applyNumberFormat="1" applyFont="1" applyFill="1" applyBorder="1" applyAlignment="1">
      <alignment horizontal="center" wrapText="1"/>
    </xf>
    <xf numFmtId="168" fontId="3" fillId="2" borderId="2" xfId="1" applyNumberFormat="1" applyFont="1" applyFill="1" applyBorder="1" applyAlignment="1">
      <alignment horizontal="center"/>
    </xf>
    <xf numFmtId="168" fontId="11" fillId="2" borderId="2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/>
    </xf>
    <xf numFmtId="170" fontId="3" fillId="2" borderId="2" xfId="0" applyNumberFormat="1" applyFont="1" applyFill="1" applyBorder="1" applyAlignment="1">
      <alignment horizontal="center"/>
    </xf>
    <xf numFmtId="168" fontId="3" fillId="2" borderId="2" xfId="1" applyNumberFormat="1" applyFont="1" applyFill="1" applyBorder="1" applyAlignment="1">
      <alignment horizontal="center" wrapText="1"/>
    </xf>
    <xf numFmtId="164" fontId="12" fillId="2" borderId="2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justify" vertical="top" wrapText="1"/>
    </xf>
    <xf numFmtId="165" fontId="11" fillId="2" borderId="7" xfId="0" applyNumberFormat="1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171" fontId="11" fillId="2" borderId="6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left" vertical="top" wrapText="1"/>
    </xf>
    <xf numFmtId="3" fontId="3" fillId="2" borderId="2" xfId="1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top" wrapText="1"/>
    </xf>
    <xf numFmtId="172" fontId="14" fillId="2" borderId="2" xfId="0" applyNumberFormat="1" applyFont="1" applyFill="1" applyBorder="1" applyAlignment="1">
      <alignment horizontal="center" vertical="top"/>
    </xf>
    <xf numFmtId="1" fontId="1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165" fontId="3" fillId="2" borderId="2" xfId="1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166" fontId="5" fillId="2" borderId="0" xfId="1" applyFont="1" applyFill="1" applyAlignment="1">
      <alignment horizontal="center"/>
    </xf>
    <xf numFmtId="167" fontId="4" fillId="2" borderId="0" xfId="2" applyNumberFormat="1" applyFont="1" applyFill="1" applyAlignment="1">
      <alignment wrapText="1"/>
    </xf>
    <xf numFmtId="0" fontId="15" fillId="2" borderId="0" xfId="0" applyFont="1" applyFill="1" applyBorder="1" applyAlignment="1">
      <alignment wrapText="1"/>
    </xf>
    <xf numFmtId="0" fontId="16" fillId="2" borderId="0" xfId="0" applyFont="1" applyFill="1"/>
    <xf numFmtId="0" fontId="15" fillId="2" borderId="1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1" fontId="3" fillId="2" borderId="0" xfId="0" applyNumberFormat="1" applyFont="1" applyFill="1" applyAlignment="1">
      <alignment horizontal="center"/>
    </xf>
    <xf numFmtId="164" fontId="4" fillId="0" borderId="0" xfId="0" applyNumberFormat="1" applyFont="1"/>
    <xf numFmtId="0" fontId="2" fillId="2" borderId="6" xfId="0" applyFont="1" applyFill="1" applyBorder="1" applyAlignment="1">
      <alignment horizontal="center" vertical="top" wrapText="1"/>
    </xf>
    <xf numFmtId="1" fontId="3" fillId="2" borderId="2" xfId="1" applyNumberFormat="1" applyFont="1" applyFill="1" applyBorder="1" applyAlignment="1">
      <alignment horizontal="center" vertical="top"/>
    </xf>
    <xf numFmtId="4" fontId="3" fillId="2" borderId="2" xfId="1" applyNumberFormat="1" applyFont="1" applyFill="1" applyBorder="1" applyAlignment="1">
      <alignment horizontal="center" vertical="top"/>
    </xf>
    <xf numFmtId="4" fontId="11" fillId="0" borderId="2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top"/>
    </xf>
    <xf numFmtId="4" fontId="6" fillId="0" borderId="2" xfId="0" applyNumberFormat="1" applyFont="1" applyBorder="1" applyAlignment="1">
      <alignment vertical="top" wrapText="1"/>
    </xf>
    <xf numFmtId="3" fontId="3" fillId="2" borderId="2" xfId="1" applyNumberFormat="1" applyFont="1" applyFill="1" applyBorder="1" applyAlignment="1">
      <alignment horizontal="center" vertical="top"/>
    </xf>
    <xf numFmtId="4" fontId="18" fillId="0" borderId="3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2" borderId="0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8"/>
  <sheetViews>
    <sheetView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H10" sqref="H10"/>
    </sheetView>
  </sheetViews>
  <sheetFormatPr defaultRowHeight="15" outlineLevelRow="1"/>
  <cols>
    <col min="1" max="1" width="5.85546875" style="8" customWidth="1"/>
    <col min="2" max="2" width="38.7109375" style="3" customWidth="1"/>
    <col min="3" max="3" width="10.140625" style="8" customWidth="1"/>
    <col min="4" max="4" width="12.5703125" style="5" customWidth="1"/>
    <col min="5" max="6" width="12.42578125" style="5" customWidth="1"/>
    <col min="7" max="10" width="10.28515625" style="5" customWidth="1"/>
    <col min="11" max="11" width="47.85546875" style="6" customWidth="1"/>
    <col min="12" max="16384" width="9.140625" style="4"/>
  </cols>
  <sheetData>
    <row r="1" spans="1:44" ht="33" customHeight="1">
      <c r="A1" s="87" t="s">
        <v>114</v>
      </c>
      <c r="B1" s="88"/>
      <c r="C1" s="88"/>
      <c r="D1" s="88"/>
      <c r="E1" s="88"/>
      <c r="F1" s="88"/>
      <c r="G1" s="88"/>
      <c r="H1" s="89"/>
      <c r="I1" s="89"/>
      <c r="J1" s="1"/>
      <c r="K1" s="2" t="s">
        <v>0</v>
      </c>
    </row>
    <row r="2" spans="1:44">
      <c r="F2" s="90"/>
      <c r="G2" s="90"/>
      <c r="H2" s="9"/>
      <c r="I2" s="9"/>
      <c r="J2" s="9"/>
      <c r="K2" s="96" t="s">
        <v>117</v>
      </c>
    </row>
    <row r="3" spans="1:44" ht="35.25" customHeight="1">
      <c r="A3" s="91" t="s">
        <v>1</v>
      </c>
      <c r="B3" s="93" t="s">
        <v>2</v>
      </c>
      <c r="C3" s="91" t="s">
        <v>3</v>
      </c>
      <c r="D3" s="10" t="s">
        <v>4</v>
      </c>
      <c r="E3" s="11" t="s">
        <v>5</v>
      </c>
      <c r="F3" s="11" t="s">
        <v>4</v>
      </c>
      <c r="G3" s="11" t="s">
        <v>6</v>
      </c>
      <c r="H3" s="83" t="s">
        <v>7</v>
      </c>
      <c r="I3" s="94"/>
      <c r="J3" s="95"/>
      <c r="K3" s="12" t="s">
        <v>8</v>
      </c>
    </row>
    <row r="4" spans="1:44" ht="20.25" customHeight="1" outlineLevel="1">
      <c r="A4" s="92"/>
      <c r="B4" s="93"/>
      <c r="C4" s="91"/>
      <c r="D4" s="13" t="s">
        <v>9</v>
      </c>
      <c r="E4" s="13" t="s">
        <v>9</v>
      </c>
      <c r="F4" s="14"/>
      <c r="G4" s="11"/>
      <c r="H4" s="15"/>
      <c r="I4" s="15"/>
      <c r="J4" s="15"/>
      <c r="K4" s="16"/>
    </row>
    <row r="5" spans="1:44" ht="14.25">
      <c r="A5" s="92"/>
      <c r="B5" s="93"/>
      <c r="C5" s="91"/>
      <c r="D5" s="11" t="s">
        <v>10</v>
      </c>
      <c r="E5" s="11" t="s">
        <v>11</v>
      </c>
      <c r="F5" s="11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16"/>
    </row>
    <row r="6" spans="1:44" ht="13.5" customHeight="1" outlineLevel="1">
      <c r="A6" s="17"/>
      <c r="B6" s="18"/>
      <c r="C6" s="19"/>
      <c r="D6" s="11"/>
      <c r="E6" s="11"/>
      <c r="F6" s="20"/>
      <c r="G6" s="21"/>
      <c r="H6" s="21"/>
      <c r="I6" s="21"/>
      <c r="J6" s="21"/>
      <c r="K6" s="16"/>
    </row>
    <row r="7" spans="1:44" ht="19.5" customHeight="1" outlineLevel="1">
      <c r="A7" s="72"/>
      <c r="B7" s="80" t="s">
        <v>104</v>
      </c>
      <c r="C7" s="81"/>
      <c r="D7" s="81"/>
      <c r="E7" s="81"/>
      <c r="F7" s="81"/>
      <c r="G7" s="81"/>
      <c r="H7" s="81"/>
      <c r="I7" s="81"/>
      <c r="J7" s="81"/>
      <c r="K7" s="82"/>
    </row>
    <row r="8" spans="1:44" ht="30">
      <c r="A8" s="22" t="s">
        <v>17</v>
      </c>
      <c r="B8" s="23" t="s">
        <v>18</v>
      </c>
      <c r="C8" s="24" t="s">
        <v>19</v>
      </c>
      <c r="D8" s="25">
        <v>23.151</v>
      </c>
      <c r="E8" s="25">
        <v>23.664999999999999</v>
      </c>
      <c r="F8" s="25">
        <v>24.236999999999998</v>
      </c>
      <c r="G8" s="25">
        <v>24.806000000000001</v>
      </c>
      <c r="H8" s="25">
        <v>25.347000000000001</v>
      </c>
      <c r="I8" s="25">
        <v>25.888000000000002</v>
      </c>
      <c r="J8" s="25">
        <v>26.216999999999999</v>
      </c>
      <c r="K8" s="26" t="s">
        <v>20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</row>
    <row r="9" spans="1:44" ht="30">
      <c r="A9" s="22">
        <v>2</v>
      </c>
      <c r="B9" s="23" t="s">
        <v>21</v>
      </c>
      <c r="C9" s="24" t="s">
        <v>22</v>
      </c>
      <c r="D9" s="28">
        <v>14.257999999999999</v>
      </c>
      <c r="E9" s="28">
        <v>14.590999999999999</v>
      </c>
      <c r="F9" s="28" t="s">
        <v>23</v>
      </c>
      <c r="G9" s="28">
        <v>14.7</v>
      </c>
      <c r="H9" s="28">
        <v>14.7</v>
      </c>
      <c r="I9" s="28">
        <v>14.7</v>
      </c>
      <c r="J9" s="28">
        <f>I9</f>
        <v>14.7</v>
      </c>
      <c r="K9" s="26" t="s">
        <v>24</v>
      </c>
    </row>
    <row r="10" spans="1:44" ht="64.5">
      <c r="A10" s="22" t="s">
        <v>25</v>
      </c>
      <c r="B10" s="23" t="s">
        <v>26</v>
      </c>
      <c r="C10" s="24" t="s">
        <v>27</v>
      </c>
      <c r="D10" s="25">
        <v>1.0669999999999999</v>
      </c>
      <c r="E10" s="25">
        <v>1.097</v>
      </c>
      <c r="F10" s="29">
        <v>1.1535</v>
      </c>
      <c r="G10" s="30">
        <v>1.0640000000000001</v>
      </c>
      <c r="H10" s="30">
        <v>1.0609999999999999</v>
      </c>
      <c r="I10" s="30">
        <v>1.052</v>
      </c>
      <c r="J10" s="25">
        <v>1.052</v>
      </c>
      <c r="K10" s="26" t="s">
        <v>28</v>
      </c>
    </row>
    <row r="11" spans="1:44" ht="26.25">
      <c r="A11" s="22" t="s">
        <v>29</v>
      </c>
      <c r="B11" s="23" t="s">
        <v>30</v>
      </c>
      <c r="C11" s="24" t="s">
        <v>31</v>
      </c>
      <c r="D11" s="28" t="s">
        <v>32</v>
      </c>
      <c r="E11" s="28">
        <v>0.8</v>
      </c>
      <c r="F11" s="28">
        <v>1.7</v>
      </c>
      <c r="G11" s="28">
        <v>1.8</v>
      </c>
      <c r="H11" s="28"/>
      <c r="I11" s="28"/>
      <c r="J11" s="28"/>
      <c r="K11" s="26" t="s">
        <v>33</v>
      </c>
    </row>
    <row r="12" spans="1:44" ht="26.25">
      <c r="A12" s="22" t="s">
        <v>34</v>
      </c>
      <c r="B12" s="23" t="s">
        <v>35</v>
      </c>
      <c r="C12" s="24" t="s">
        <v>36</v>
      </c>
      <c r="D12" s="28" t="s">
        <v>32</v>
      </c>
      <c r="E12" s="31">
        <v>109</v>
      </c>
      <c r="F12" s="31">
        <v>238</v>
      </c>
      <c r="G12" s="31">
        <v>263</v>
      </c>
      <c r="H12" s="28"/>
      <c r="I12" s="28"/>
      <c r="J12" s="28"/>
      <c r="K12" s="26" t="s">
        <v>33</v>
      </c>
    </row>
    <row r="13" spans="1:44" ht="30">
      <c r="A13" s="22" t="s">
        <v>37</v>
      </c>
      <c r="B13" s="23" t="s">
        <v>38</v>
      </c>
      <c r="C13" s="24" t="s">
        <v>39</v>
      </c>
      <c r="D13" s="28">
        <v>15517</v>
      </c>
      <c r="E13" s="28">
        <v>16593</v>
      </c>
      <c r="F13" s="28">
        <v>18711</v>
      </c>
      <c r="G13" s="28">
        <v>19758</v>
      </c>
      <c r="H13" s="28"/>
      <c r="I13" s="28"/>
      <c r="J13" s="28"/>
      <c r="K13" s="26" t="s">
        <v>40</v>
      </c>
    </row>
    <row r="14" spans="1:44" ht="45">
      <c r="A14" s="22" t="s">
        <v>41</v>
      </c>
      <c r="B14" s="23" t="s">
        <v>42</v>
      </c>
      <c r="C14" s="24"/>
      <c r="D14" s="32"/>
      <c r="E14" s="32"/>
      <c r="F14" s="32"/>
      <c r="G14" s="32"/>
      <c r="H14" s="32"/>
      <c r="I14" s="32"/>
      <c r="J14" s="32"/>
      <c r="K14" s="33"/>
    </row>
    <row r="15" spans="1:44" ht="30">
      <c r="A15" s="22" t="s">
        <v>43</v>
      </c>
      <c r="B15" s="23" t="s">
        <v>44</v>
      </c>
      <c r="C15" s="24" t="s">
        <v>39</v>
      </c>
      <c r="D15" s="34">
        <v>62163.5</v>
      </c>
      <c r="E15" s="34">
        <v>66902.5</v>
      </c>
      <c r="F15" s="35">
        <v>69776.5</v>
      </c>
      <c r="G15" s="35">
        <f>F15*0.985</f>
        <v>68729.852499999994</v>
      </c>
      <c r="H15" s="35">
        <f>F15</f>
        <v>69776.5</v>
      </c>
      <c r="I15" s="35">
        <f>H15*1.03</f>
        <v>71869.794999999998</v>
      </c>
      <c r="J15" s="35">
        <f>I15*1.03</f>
        <v>74025.888850000003</v>
      </c>
      <c r="K15" s="26" t="s">
        <v>45</v>
      </c>
    </row>
    <row r="16" spans="1:44" ht="30">
      <c r="A16" s="22" t="s">
        <v>46</v>
      </c>
      <c r="B16" s="23" t="s">
        <v>47</v>
      </c>
      <c r="C16" s="36" t="s">
        <v>39</v>
      </c>
      <c r="D16" s="37">
        <v>41863.199999999997</v>
      </c>
      <c r="E16" s="34">
        <v>44508.7</v>
      </c>
      <c r="F16" s="39">
        <v>47916.800000000003</v>
      </c>
      <c r="G16" s="38"/>
      <c r="H16" s="39"/>
      <c r="I16" s="39"/>
      <c r="J16" s="39"/>
      <c r="K16" s="16" t="s">
        <v>48</v>
      </c>
    </row>
    <row r="17" spans="1:11" ht="30">
      <c r="A17" s="22" t="s">
        <v>49</v>
      </c>
      <c r="B17" s="23" t="s">
        <v>50</v>
      </c>
      <c r="C17" s="36" t="s">
        <v>39</v>
      </c>
      <c r="D17" s="34">
        <v>47511.7</v>
      </c>
      <c r="E17" s="34">
        <v>53010.5</v>
      </c>
      <c r="F17" s="38">
        <v>58491.4</v>
      </c>
      <c r="G17" s="38"/>
      <c r="H17" s="39"/>
      <c r="I17" s="39"/>
      <c r="J17" s="39"/>
      <c r="K17" s="16" t="s">
        <v>48</v>
      </c>
    </row>
    <row r="18" spans="1:11" ht="30">
      <c r="A18" s="22" t="s">
        <v>51</v>
      </c>
      <c r="B18" s="23" t="s">
        <v>52</v>
      </c>
      <c r="C18" s="24" t="s">
        <v>39</v>
      </c>
      <c r="D18" s="34">
        <v>55030</v>
      </c>
      <c r="E18" s="34">
        <v>59939.5</v>
      </c>
      <c r="F18" s="35">
        <v>65211.199999999997</v>
      </c>
      <c r="G18" s="38"/>
      <c r="H18" s="38"/>
      <c r="I18" s="38"/>
      <c r="J18" s="38"/>
      <c r="K18" s="16" t="s">
        <v>48</v>
      </c>
    </row>
    <row r="19" spans="1:11" ht="30">
      <c r="A19" s="22" t="s">
        <v>53</v>
      </c>
      <c r="B19" s="23" t="s">
        <v>54</v>
      </c>
      <c r="C19" s="24" t="s">
        <v>39</v>
      </c>
      <c r="D19" s="34">
        <v>63437.4</v>
      </c>
      <c r="E19" s="34">
        <v>69030.399999999994</v>
      </c>
      <c r="F19" s="38">
        <v>74513</v>
      </c>
      <c r="G19" s="38"/>
      <c r="H19" s="38"/>
      <c r="I19" s="38"/>
      <c r="J19" s="38"/>
      <c r="K19" s="16" t="s">
        <v>48</v>
      </c>
    </row>
    <row r="20" spans="1:11" ht="30">
      <c r="A20" s="22" t="s">
        <v>55</v>
      </c>
      <c r="B20" s="23" t="s">
        <v>56</v>
      </c>
      <c r="C20" s="24" t="s">
        <v>39</v>
      </c>
      <c r="D20" s="34">
        <v>65066.7</v>
      </c>
      <c r="E20" s="34">
        <v>69832.100000000006</v>
      </c>
      <c r="F20" s="35">
        <v>74150.899999999994</v>
      </c>
      <c r="G20" s="38"/>
      <c r="H20" s="38"/>
      <c r="I20" s="38"/>
      <c r="J20" s="38"/>
      <c r="K20" s="16" t="s">
        <v>48</v>
      </c>
    </row>
    <row r="21" spans="1:11" ht="30">
      <c r="A21" s="22" t="s">
        <v>57</v>
      </c>
      <c r="B21" s="23" t="s">
        <v>58</v>
      </c>
      <c r="C21" s="24" t="s">
        <v>39</v>
      </c>
      <c r="D21" s="34">
        <v>60058</v>
      </c>
      <c r="E21" s="34">
        <v>68621.399999999994</v>
      </c>
      <c r="F21" s="38">
        <v>0</v>
      </c>
      <c r="G21" s="38"/>
      <c r="H21" s="38"/>
      <c r="I21" s="38"/>
      <c r="J21" s="38"/>
      <c r="K21" s="16" t="s">
        <v>59</v>
      </c>
    </row>
    <row r="22" spans="1:11" ht="30">
      <c r="A22" s="40" t="s">
        <v>60</v>
      </c>
      <c r="B22" s="23" t="s">
        <v>61</v>
      </c>
      <c r="C22" s="24" t="s">
        <v>39</v>
      </c>
      <c r="D22" s="38">
        <v>41547.9</v>
      </c>
      <c r="E22" s="38">
        <v>52214.5</v>
      </c>
      <c r="F22" s="35">
        <v>48850.3</v>
      </c>
      <c r="G22" s="38"/>
      <c r="H22" s="38"/>
      <c r="I22" s="38"/>
      <c r="J22" s="38"/>
      <c r="K22" s="16" t="s">
        <v>48</v>
      </c>
    </row>
    <row r="23" spans="1:11" ht="30">
      <c r="A23" s="22" t="s">
        <v>62</v>
      </c>
      <c r="B23" s="41" t="s">
        <v>63</v>
      </c>
      <c r="C23" s="42" t="s">
        <v>64</v>
      </c>
      <c r="D23" s="43">
        <v>1003</v>
      </c>
      <c r="E23" s="43">
        <v>990</v>
      </c>
      <c r="F23" s="43">
        <f>375+688</f>
        <v>1063</v>
      </c>
      <c r="G23" s="43">
        <f>F23+30</f>
        <v>1093</v>
      </c>
      <c r="H23" s="43">
        <f>G23+28</f>
        <v>1121</v>
      </c>
      <c r="I23" s="43">
        <f>H23+25</f>
        <v>1146</v>
      </c>
      <c r="J23" s="43">
        <f>I23+25</f>
        <v>1171</v>
      </c>
      <c r="K23" s="26" t="s">
        <v>65</v>
      </c>
    </row>
    <row r="24" spans="1:11" ht="34.5" customHeight="1" outlineLevel="1">
      <c r="A24" s="22" t="s">
        <v>66</v>
      </c>
      <c r="B24" s="41" t="s">
        <v>67</v>
      </c>
      <c r="C24" s="42" t="s">
        <v>64</v>
      </c>
      <c r="D24" s="43">
        <v>644</v>
      </c>
      <c r="E24" s="43">
        <v>636</v>
      </c>
      <c r="F24" s="43">
        <v>688</v>
      </c>
      <c r="G24" s="43">
        <f>F24+20</f>
        <v>708</v>
      </c>
      <c r="H24" s="43">
        <f t="shared" ref="H24:J24" si="0">G24+20</f>
        <v>728</v>
      </c>
      <c r="I24" s="43">
        <f t="shared" si="0"/>
        <v>748</v>
      </c>
      <c r="J24" s="43">
        <f t="shared" si="0"/>
        <v>768</v>
      </c>
      <c r="K24" s="26" t="s">
        <v>65</v>
      </c>
    </row>
    <row r="25" spans="1:11" ht="39">
      <c r="A25" s="22" t="s">
        <v>68</v>
      </c>
      <c r="B25" s="23" t="s">
        <v>69</v>
      </c>
      <c r="C25" s="22" t="s">
        <v>70</v>
      </c>
      <c r="D25" s="44">
        <v>1921.3</v>
      </c>
      <c r="E25" s="45">
        <v>2293.6</v>
      </c>
      <c r="F25" s="38">
        <v>2286.98</v>
      </c>
      <c r="G25" s="38">
        <f>F25*1.064</f>
        <v>2433.34672</v>
      </c>
      <c r="H25" s="38">
        <f>G25*1.061</f>
        <v>2581.78086992</v>
      </c>
      <c r="I25" s="38">
        <f>H25*1.052</f>
        <v>2716.0334751558403</v>
      </c>
      <c r="J25" s="38">
        <f t="shared" ref="J25" si="1">I25*1.052</f>
        <v>2857.2672158639439</v>
      </c>
      <c r="K25" s="26" t="s">
        <v>71</v>
      </c>
    </row>
    <row r="26" spans="1:11" ht="39">
      <c r="A26" s="22" t="s">
        <v>72</v>
      </c>
      <c r="B26" s="23" t="s">
        <v>73</v>
      </c>
      <c r="C26" s="22" t="s">
        <v>70</v>
      </c>
      <c r="D26" s="28">
        <v>386.4</v>
      </c>
      <c r="E26" s="28">
        <v>376.72680000000003</v>
      </c>
      <c r="F26" s="38">
        <v>486.51119999999997</v>
      </c>
      <c r="G26" s="38">
        <f>F26*1.064</f>
        <v>517.64791679999996</v>
      </c>
      <c r="H26" s="38">
        <f>G26*1.061</f>
        <v>549.22443972479994</v>
      </c>
      <c r="I26" s="38">
        <f>H26*1.052</f>
        <v>577.7841105904896</v>
      </c>
      <c r="J26" s="38">
        <f>I26*1.052</f>
        <v>607.82888434119513</v>
      </c>
      <c r="K26" s="26" t="s">
        <v>74</v>
      </c>
    </row>
    <row r="27" spans="1:11" ht="64.5">
      <c r="A27" s="22" t="s">
        <v>75</v>
      </c>
      <c r="B27" s="23" t="s">
        <v>76</v>
      </c>
      <c r="C27" s="22" t="s">
        <v>77</v>
      </c>
      <c r="D27" s="34">
        <v>4265.72</v>
      </c>
      <c r="E27" s="34">
        <v>4498</v>
      </c>
      <c r="F27" s="34">
        <v>4498</v>
      </c>
      <c r="G27" s="39">
        <f>4497.6455+15.1842</f>
        <v>4512.8296999999993</v>
      </c>
      <c r="H27" s="39">
        <f>G27</f>
        <v>4512.8296999999993</v>
      </c>
      <c r="I27" s="39">
        <f>H27</f>
        <v>4512.8296999999993</v>
      </c>
      <c r="J27" s="39">
        <f>I27</f>
        <v>4512.8296999999993</v>
      </c>
      <c r="K27" s="26" t="s">
        <v>78</v>
      </c>
    </row>
    <row r="28" spans="1:11" ht="233.25" customHeight="1">
      <c r="A28" s="22" t="s">
        <v>79</v>
      </c>
      <c r="B28" s="23" t="s">
        <v>80</v>
      </c>
      <c r="C28" s="22" t="s">
        <v>81</v>
      </c>
      <c r="D28" s="28">
        <v>22.8</v>
      </c>
      <c r="E28" s="28">
        <v>23.4</v>
      </c>
      <c r="F28" s="28">
        <v>23.791451087180757</v>
      </c>
      <c r="G28" s="28">
        <v>23.856713698298798</v>
      </c>
      <c r="H28" s="46">
        <v>23.978760405570679</v>
      </c>
      <c r="I28" s="28">
        <v>24.0570781829419</v>
      </c>
      <c r="J28" s="28">
        <v>24.2</v>
      </c>
      <c r="K28" s="26" t="s">
        <v>82</v>
      </c>
    </row>
    <row r="29" spans="1:11" ht="45">
      <c r="A29" s="40" t="s">
        <v>83</v>
      </c>
      <c r="B29" s="47" t="s">
        <v>84</v>
      </c>
      <c r="C29" s="40" t="s">
        <v>85</v>
      </c>
      <c r="D29" s="49">
        <v>3.1904034800000001</v>
      </c>
      <c r="E29" s="48">
        <v>3.5475530000000002</v>
      </c>
      <c r="F29" s="50">
        <f>0.827737+2.877744</f>
        <v>3.7054809999999998</v>
      </c>
      <c r="G29" s="50">
        <f>0.869124+2.964076</f>
        <v>3.8331999999999997</v>
      </c>
      <c r="H29" s="50">
        <f>0.895197+3.052998</f>
        <v>3.9481950000000001</v>
      </c>
      <c r="I29" s="50">
        <f>0.895198+3.052998</f>
        <v>3.9481960000000003</v>
      </c>
      <c r="J29" s="49">
        <f>I29</f>
        <v>3.9481960000000003</v>
      </c>
      <c r="K29" s="51" t="s">
        <v>86</v>
      </c>
    </row>
    <row r="30" spans="1:11" ht="38.25">
      <c r="A30" s="22" t="s">
        <v>87</v>
      </c>
      <c r="B30" s="23" t="s">
        <v>88</v>
      </c>
      <c r="C30" s="22" t="s">
        <v>81</v>
      </c>
      <c r="D30" s="52">
        <v>25329.7</v>
      </c>
      <c r="E30" s="53">
        <v>23349.200000000001</v>
      </c>
      <c r="F30" s="53">
        <v>21470</v>
      </c>
      <c r="G30" s="53">
        <v>22000</v>
      </c>
      <c r="H30" s="53">
        <v>22000</v>
      </c>
      <c r="I30" s="53">
        <v>22000</v>
      </c>
      <c r="J30" s="53">
        <v>22000</v>
      </c>
      <c r="K30" s="54" t="s">
        <v>89</v>
      </c>
    </row>
    <row r="31" spans="1:11" ht="15.75">
      <c r="A31" s="22" t="s">
        <v>90</v>
      </c>
      <c r="B31" s="23" t="s">
        <v>91</v>
      </c>
      <c r="C31" s="22" t="s">
        <v>81</v>
      </c>
      <c r="D31" s="55">
        <v>528900</v>
      </c>
      <c r="E31" s="56">
        <v>560051</v>
      </c>
      <c r="F31" s="53">
        <v>576633.4</v>
      </c>
      <c r="G31" s="53">
        <v>591789.64</v>
      </c>
      <c r="H31" s="53">
        <v>607789.64</v>
      </c>
      <c r="I31" s="53">
        <v>622789.6399999999</v>
      </c>
      <c r="J31" s="52">
        <f>I31-H31+I31</f>
        <v>637789.63999999978</v>
      </c>
      <c r="K31" s="54" t="s">
        <v>92</v>
      </c>
    </row>
    <row r="32" spans="1:11" ht="131.25" customHeight="1">
      <c r="A32" s="57" t="s">
        <v>93</v>
      </c>
      <c r="B32" s="23" t="s">
        <v>94</v>
      </c>
      <c r="C32" s="57"/>
      <c r="D32" s="58" t="s">
        <v>95</v>
      </c>
      <c r="E32" s="58" t="s">
        <v>95</v>
      </c>
      <c r="F32" s="58" t="s">
        <v>95</v>
      </c>
      <c r="G32" s="58" t="s">
        <v>95</v>
      </c>
      <c r="H32" s="58" t="s">
        <v>95</v>
      </c>
      <c r="I32" s="58" t="s">
        <v>95</v>
      </c>
      <c r="J32" s="58" t="s">
        <v>95</v>
      </c>
      <c r="K32" s="54" t="s">
        <v>96</v>
      </c>
    </row>
    <row r="33" spans="1:44">
      <c r="A33" s="57"/>
      <c r="B33" s="83" t="s">
        <v>105</v>
      </c>
      <c r="C33" s="84"/>
      <c r="D33" s="84"/>
      <c r="E33" s="84"/>
      <c r="F33" s="84"/>
      <c r="G33" s="84"/>
      <c r="H33" s="84"/>
      <c r="I33" s="84"/>
      <c r="J33" s="84"/>
      <c r="K33" s="85"/>
    </row>
    <row r="34" spans="1:44" ht="75">
      <c r="A34" s="57" t="s">
        <v>98</v>
      </c>
      <c r="B34" s="23" t="s">
        <v>115</v>
      </c>
      <c r="C34" s="57" t="s">
        <v>101</v>
      </c>
      <c r="D34" s="73">
        <v>68</v>
      </c>
      <c r="E34" s="73">
        <v>47</v>
      </c>
      <c r="F34" s="73">
        <v>37</v>
      </c>
      <c r="G34" s="73">
        <v>36</v>
      </c>
      <c r="H34" s="73">
        <f>G34</f>
        <v>36</v>
      </c>
      <c r="I34" s="73">
        <f>G34</f>
        <v>36</v>
      </c>
      <c r="J34" s="73">
        <f>G34</f>
        <v>36</v>
      </c>
      <c r="K34" s="54" t="s">
        <v>100</v>
      </c>
    </row>
    <row r="35" spans="1:44" ht="63.75">
      <c r="A35" s="57" t="s">
        <v>99</v>
      </c>
      <c r="B35" s="75" t="s">
        <v>116</v>
      </c>
      <c r="C35" s="57" t="s">
        <v>102</v>
      </c>
      <c r="D35" s="74">
        <v>3792.5</v>
      </c>
      <c r="E35" s="74">
        <v>2429.8000000000002</v>
      </c>
      <c r="F35" s="74">
        <v>1930.2</v>
      </c>
      <c r="G35" s="74">
        <v>1919.4</v>
      </c>
      <c r="H35" s="74">
        <v>1727.4</v>
      </c>
      <c r="I35" s="74">
        <v>1554.7</v>
      </c>
      <c r="J35" s="74">
        <v>1400</v>
      </c>
      <c r="K35" s="54" t="s">
        <v>103</v>
      </c>
    </row>
    <row r="36" spans="1:44">
      <c r="A36" s="57"/>
      <c r="B36" s="86" t="s">
        <v>106</v>
      </c>
      <c r="C36" s="84"/>
      <c r="D36" s="84"/>
      <c r="E36" s="84"/>
      <c r="F36" s="84"/>
      <c r="G36" s="84"/>
      <c r="H36" s="84"/>
      <c r="I36" s="84"/>
      <c r="J36" s="84"/>
      <c r="K36" s="85"/>
    </row>
    <row r="37" spans="1:44" ht="28.5">
      <c r="A37" s="76" t="s">
        <v>17</v>
      </c>
      <c r="B37" s="77" t="s">
        <v>107</v>
      </c>
      <c r="C37" s="57"/>
      <c r="D37" s="74"/>
      <c r="E37" s="74"/>
      <c r="F37" s="74"/>
      <c r="G37" s="74"/>
      <c r="H37" s="74"/>
      <c r="I37" s="74"/>
      <c r="J37" s="74"/>
      <c r="K37" s="54"/>
    </row>
    <row r="38" spans="1:44" ht="38.25">
      <c r="A38" s="76"/>
      <c r="B38" s="75" t="s">
        <v>109</v>
      </c>
      <c r="C38" s="57" t="s">
        <v>102</v>
      </c>
      <c r="D38" s="74">
        <v>1738.1</v>
      </c>
      <c r="E38" s="74">
        <v>4552.8999999999996</v>
      </c>
      <c r="F38" s="74">
        <v>5204.5</v>
      </c>
      <c r="G38" s="74">
        <v>4310.2</v>
      </c>
      <c r="H38" s="74">
        <v>4310.2</v>
      </c>
      <c r="I38" s="74"/>
      <c r="J38" s="74"/>
      <c r="K38" s="54" t="s">
        <v>113</v>
      </c>
    </row>
    <row r="39" spans="1:44" ht="75">
      <c r="A39" s="57"/>
      <c r="B39" s="75" t="s">
        <v>110</v>
      </c>
      <c r="C39" s="57" t="s">
        <v>102</v>
      </c>
      <c r="D39" s="74">
        <v>1696.8</v>
      </c>
      <c r="E39" s="74">
        <v>3859.2</v>
      </c>
      <c r="F39" s="74">
        <v>3501.2</v>
      </c>
      <c r="G39" s="74">
        <v>3460.2</v>
      </c>
      <c r="H39" s="74">
        <v>3460.2</v>
      </c>
      <c r="I39" s="74"/>
      <c r="J39" s="74"/>
      <c r="K39" s="54"/>
    </row>
    <row r="40" spans="1:44" ht="49.5" customHeight="1">
      <c r="A40" s="57"/>
      <c r="B40" s="75" t="s">
        <v>111</v>
      </c>
      <c r="C40" s="57" t="s">
        <v>102</v>
      </c>
      <c r="D40" s="74">
        <v>51739.1</v>
      </c>
      <c r="E40" s="74">
        <v>56352.1</v>
      </c>
      <c r="F40" s="74">
        <v>56686.7</v>
      </c>
      <c r="G40" s="74">
        <v>55096</v>
      </c>
      <c r="H40" s="74">
        <v>55170</v>
      </c>
      <c r="I40" s="74"/>
      <c r="J40" s="74"/>
      <c r="K40" s="51"/>
    </row>
    <row r="41" spans="1:44" ht="60">
      <c r="A41" s="57"/>
      <c r="B41" s="75" t="s">
        <v>112</v>
      </c>
      <c r="C41" s="57" t="s">
        <v>108</v>
      </c>
      <c r="D41" s="78">
        <v>20</v>
      </c>
      <c r="E41" s="78">
        <v>36</v>
      </c>
      <c r="F41" s="78">
        <v>28</v>
      </c>
      <c r="G41" s="78">
        <v>30</v>
      </c>
      <c r="H41" s="78">
        <v>30</v>
      </c>
      <c r="I41" s="78"/>
      <c r="J41" s="78"/>
      <c r="K41" s="79"/>
    </row>
    <row r="42" spans="1:44">
      <c r="A42" s="59"/>
      <c r="B42" s="60" t="s">
        <v>97</v>
      </c>
      <c r="C42" s="61"/>
      <c r="D42" s="62"/>
      <c r="E42" s="7"/>
      <c r="F42" s="7"/>
      <c r="G42" s="7"/>
      <c r="H42" s="7"/>
      <c r="I42" s="7"/>
      <c r="J42" s="7"/>
      <c r="K42" s="63"/>
    </row>
    <row r="43" spans="1:44">
      <c r="B43" s="64"/>
    </row>
    <row r="44" spans="1:44">
      <c r="B44" s="65"/>
    </row>
    <row r="45" spans="1:44">
      <c r="B45" s="66"/>
    </row>
    <row r="46" spans="1:44">
      <c r="B46" s="67"/>
    </row>
    <row r="47" spans="1:44" ht="28.5" customHeight="1">
      <c r="B47" s="68"/>
    </row>
    <row r="48" spans="1:44" s="71" customFormat="1">
      <c r="A48" s="8"/>
      <c r="B48" s="69"/>
      <c r="C48" s="70"/>
      <c r="D48" s="70"/>
      <c r="E48" s="70"/>
      <c r="F48" s="5"/>
      <c r="G48" s="5"/>
      <c r="H48" s="5"/>
      <c r="I48" s="5"/>
      <c r="J48" s="5"/>
      <c r="K48" s="6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</sheetData>
  <mergeCells count="9">
    <mergeCell ref="B7:K7"/>
    <mergeCell ref="B33:K33"/>
    <mergeCell ref="B36:K36"/>
    <mergeCell ref="A1:I1"/>
    <mergeCell ref="F2:G2"/>
    <mergeCell ref="A3:A5"/>
    <mergeCell ref="B3:B5"/>
    <mergeCell ref="C3:C5"/>
    <mergeCell ref="H3:J3"/>
  </mergeCells>
  <pageMargins left="0.23622047244094491" right="0.15748031496062992" top="0" bottom="0" header="0.23622047244094491" footer="0.23622047244094491"/>
  <pageSetup paperSize="9" scale="81" orientation="landscape" r:id="rId1"/>
  <headerFooter alignWithMargins="0"/>
  <rowBreaks count="1" manualBreakCount="1">
    <brk id="3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 для граждан 2016-2019</vt:lpstr>
      <vt:lpstr>'бюджет для граждан 2016-2019'!Заголовки_для_печати</vt:lpstr>
      <vt:lpstr>'бюджет для граждан 2016-2019'!Область_печати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Ekonom7</dc:creator>
  <cp:lastModifiedBy>Ekonom7</cp:lastModifiedBy>
  <cp:lastPrinted>2017-03-02T10:13:37Z</cp:lastPrinted>
  <dcterms:created xsi:type="dcterms:W3CDTF">2016-04-20T11:54:31Z</dcterms:created>
  <dcterms:modified xsi:type="dcterms:W3CDTF">2017-03-02T10:13:42Z</dcterms:modified>
</cp:coreProperties>
</file>