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24540" windowHeight="11190"/>
  </bookViews>
  <sheets>
    <sheet name="01.04.2017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'01.04.2017'!$A$1:$N$33</definedName>
  </definedNames>
  <calcPr calcId="125725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N25"/>
  <c r="J25"/>
  <c r="K24"/>
  <c r="G24"/>
  <c r="E24"/>
  <c r="C24"/>
  <c r="D24" s="1"/>
  <c r="K23"/>
  <c r="G23"/>
  <c r="H23" s="1"/>
  <c r="F23"/>
  <c r="E23"/>
  <c r="C23"/>
  <c r="D23" s="1"/>
  <c r="K22"/>
  <c r="L22" s="1"/>
  <c r="L25" s="1"/>
  <c r="G22"/>
  <c r="H22" s="1"/>
  <c r="F22"/>
  <c r="E22"/>
  <c r="C22"/>
  <c r="D22" s="1"/>
  <c r="K21"/>
  <c r="G21"/>
  <c r="F21"/>
  <c r="F25" s="1"/>
  <c r="E21"/>
  <c r="C21"/>
  <c r="D21" s="1"/>
  <c r="K20"/>
  <c r="E20"/>
  <c r="D20"/>
  <c r="C20"/>
  <c r="K19"/>
  <c r="G19"/>
  <c r="E19"/>
  <c r="D19"/>
  <c r="C19"/>
  <c r="K18"/>
  <c r="G18"/>
  <c r="E18"/>
  <c r="D18"/>
  <c r="C18"/>
  <c r="K17"/>
  <c r="E17"/>
  <c r="D17"/>
  <c r="C17"/>
  <c r="K16"/>
  <c r="E16"/>
  <c r="D16"/>
  <c r="C16"/>
  <c r="K15"/>
  <c r="E15"/>
  <c r="D15"/>
  <c r="C15"/>
  <c r="K14"/>
  <c r="E14"/>
  <c r="D14"/>
  <c r="C14"/>
  <c r="K13"/>
  <c r="E13"/>
  <c r="D13"/>
  <c r="C13"/>
  <c r="K12"/>
  <c r="E12"/>
  <c r="D12"/>
  <c r="C12"/>
  <c r="K11"/>
  <c r="E11"/>
  <c r="D11"/>
  <c r="C11"/>
  <c r="A11"/>
  <c r="A12" s="1"/>
  <c r="A13" s="1"/>
  <c r="A14" s="1"/>
  <c r="A15" s="1"/>
  <c r="A16" s="1"/>
  <c r="A17" s="1"/>
  <c r="A18" s="1"/>
  <c r="A19" s="1"/>
  <c r="A20" s="1"/>
  <c r="K10"/>
  <c r="E10"/>
  <c r="D10"/>
  <c r="C10"/>
  <c r="E9"/>
  <c r="E8"/>
  <c r="M7"/>
  <c r="M25" s="1"/>
  <c r="I7"/>
  <c r="I25" s="1"/>
  <c r="F7"/>
  <c r="N5"/>
  <c r="M5"/>
  <c r="L5"/>
  <c r="K5"/>
  <c r="J5"/>
  <c r="I5"/>
  <c r="H5"/>
  <c r="G5"/>
  <c r="F5"/>
  <c r="E5"/>
  <c r="C25" l="1"/>
  <c r="E7"/>
  <c r="E25" s="1"/>
  <c r="K25"/>
  <c r="D25"/>
  <c r="G25"/>
  <c r="H25"/>
</calcChain>
</file>

<file path=xl/sharedStrings.xml><?xml version="1.0" encoding="utf-8"?>
<sst xmlns="http://schemas.openxmlformats.org/spreadsheetml/2006/main" count="151" uniqueCount="41">
  <si>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</si>
  <si>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</si>
  <si>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</si>
  <si>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</si>
  <si>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</si>
  <si>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МУ ПОК и ТС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</si>
  <si>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</si>
  <si>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</si>
  <si>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за КУ </t>
    </r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</si>
  <si>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</si>
  <si>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</si>
  <si>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01.01.2017</t>
  </si>
  <si>
    <t>Население всего, в т.ч.</t>
  </si>
  <si>
    <t>Х</t>
  </si>
  <si>
    <t>1.1.</t>
  </si>
  <si>
    <t>- Непосредственное управление</t>
  </si>
  <si>
    <t>1.2.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</si>
  <si>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</si>
  <si>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</si>
  <si>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</si>
  <si>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</si>
  <si>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</si>
  <si>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</si>
  <si>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</si>
  <si>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</si>
  <si>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>ТСЖ "Комфорт"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</si>
  <si>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</si>
  <si>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</si>
  <si>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</si>
  <si>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</si>
  <si>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"УК "Служба заказчика"</t>
  </si>
  <si>
    <t>ООО "Наш дом"</t>
  </si>
  <si>
    <t>ООО "Аврора"</t>
  </si>
  <si>
    <t>ТСЖ "Служба Заказчика"</t>
  </si>
  <si>
    <t>ООО "Служба Заказчика"</t>
  </si>
  <si>
    <t>ООО "Базис-Сервис"</t>
  </si>
  <si>
    <t>ОАО "Нарьян-Марстрой"</t>
  </si>
  <si>
    <t>Всего</t>
  </si>
  <si>
    <t>Примечание:</t>
  </si>
  <si>
    <t>Графа 3,4 строка 13 - данные на 01.01.2017 и 01.04.2017  взяты по состоянию на 01.01.2014 в связи отсутствием информации от организации</t>
  </si>
  <si>
    <t>Графа 3,4 строка 14,15,16 -  данные на 01.01.2017 и 01.04.2017 взяты по состоянию на 01.01.2015 в связи отсутствием информации от организаций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</si>
</sst>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7\&#1086;&#1087;&#1091;&#1073;&#1083;&#1080;&#1082;&#1086;&#1074;&#1072;&#1085;&#1080;&#1077;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20%20&#1095;&#1080;&#1089;&#1083;&#1091;\2016\&#1054;&#1090;&#1095;&#1077;&#1090;%20&#1085;&#1072;%2001.11.2016%2025-&#1087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Лист1"/>
    </sheetNames>
    <sheetDataSet>
      <sheetData sheetId="0">
        <row r="7">
          <cell r="J7">
            <v>20032.499999999996</v>
          </cell>
          <cell r="N7">
            <v>7713.22</v>
          </cell>
        </row>
        <row r="8">
          <cell r="F8">
            <v>959.1</v>
          </cell>
        </row>
        <row r="9">
          <cell r="F9">
            <v>17.7</v>
          </cell>
        </row>
        <row r="10">
          <cell r="D10">
            <v>10325.27</v>
          </cell>
          <cell r="F10">
            <v>17265</v>
          </cell>
          <cell r="L10">
            <v>62.9</v>
          </cell>
        </row>
        <row r="11">
          <cell r="D11">
            <v>670.4</v>
          </cell>
          <cell r="F11">
            <v>108</v>
          </cell>
          <cell r="L11">
            <v>0</v>
          </cell>
        </row>
        <row r="12">
          <cell r="D12">
            <v>17910</v>
          </cell>
          <cell r="F12">
            <v>17422</v>
          </cell>
          <cell r="L12">
            <v>15.3</v>
          </cell>
        </row>
        <row r="13">
          <cell r="D13">
            <v>5256.9</v>
          </cell>
          <cell r="F13">
            <v>4601</v>
          </cell>
          <cell r="L13">
            <v>4.7</v>
          </cell>
        </row>
        <row r="14">
          <cell r="D14">
            <v>29676.54</v>
          </cell>
          <cell r="F14">
            <v>36694</v>
          </cell>
          <cell r="L14">
            <v>250.5</v>
          </cell>
        </row>
        <row r="15">
          <cell r="D15">
            <v>0</v>
          </cell>
          <cell r="F15">
            <v>444</v>
          </cell>
        </row>
        <row r="16">
          <cell r="D16">
            <v>5669.5000000000045</v>
          </cell>
        </row>
        <row r="17">
          <cell r="D17">
            <v>43269.33</v>
          </cell>
          <cell r="F17">
            <v>36954</v>
          </cell>
          <cell r="L17">
            <v>0</v>
          </cell>
        </row>
        <row r="18">
          <cell r="D18">
            <v>17255.52</v>
          </cell>
          <cell r="F18">
            <v>46122</v>
          </cell>
          <cell r="L18">
            <v>61.4</v>
          </cell>
        </row>
        <row r="19">
          <cell r="D19">
            <v>8546.26</v>
          </cell>
          <cell r="F19">
            <v>7638</v>
          </cell>
        </row>
        <row r="20">
          <cell r="F20">
            <v>1281</v>
          </cell>
          <cell r="L20">
            <v>0</v>
          </cell>
        </row>
        <row r="22">
          <cell r="D22">
            <v>6309.96</v>
          </cell>
          <cell r="F22">
            <v>9381.7000000000007</v>
          </cell>
        </row>
        <row r="23">
          <cell r="D23">
            <v>38062.04</v>
          </cell>
          <cell r="F23">
            <v>193246</v>
          </cell>
          <cell r="G23">
            <v>3575.81</v>
          </cell>
          <cell r="L23">
            <v>78.099999999999994</v>
          </cell>
        </row>
        <row r="24">
          <cell r="D24">
            <v>18048.2</v>
          </cell>
          <cell r="F24">
            <v>38328</v>
          </cell>
          <cell r="G24">
            <v>909.11</v>
          </cell>
          <cell r="L24">
            <v>172.66</v>
          </cell>
        </row>
        <row r="25">
          <cell r="D25">
            <v>4156.6099999999997</v>
          </cell>
        </row>
      </sheetData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</sheetNames>
    <sheetDataSet>
      <sheetData sheetId="0">
        <row r="7">
          <cell r="H7">
            <v>8941.1</v>
          </cell>
          <cell r="J7">
            <v>8458.58</v>
          </cell>
        </row>
        <row r="8">
          <cell r="J8">
            <v>671</v>
          </cell>
        </row>
        <row r="9">
          <cell r="J9">
            <v>25725.8</v>
          </cell>
        </row>
        <row r="10">
          <cell r="J10">
            <v>6058.4</v>
          </cell>
        </row>
        <row r="11">
          <cell r="J11">
            <v>29898.12</v>
          </cell>
        </row>
        <row r="12">
          <cell r="J12">
            <v>5669</v>
          </cell>
        </row>
        <row r="13">
          <cell r="J13">
            <v>48197.12999999999</v>
          </cell>
        </row>
        <row r="14">
          <cell r="J14">
            <v>17601.54</v>
          </cell>
        </row>
        <row r="15">
          <cell r="J15">
            <v>10430.030000000001</v>
          </cell>
        </row>
        <row r="16">
          <cell r="G16">
            <v>1509.2</v>
          </cell>
          <cell r="J16">
            <v>2516.6999999999998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5">
          <cell r="L15" t="str">
            <v>-</v>
          </cell>
        </row>
        <row r="16">
          <cell r="F16" t="str">
            <v>Х</v>
          </cell>
          <cell r="L16" t="str">
            <v xml:space="preserve"> -</v>
          </cell>
        </row>
        <row r="18">
          <cell r="H18" t="str">
            <v>-</v>
          </cell>
        </row>
        <row r="19">
          <cell r="H19" t="str">
            <v>-</v>
          </cell>
        </row>
        <row r="21">
          <cell r="H21" t="str">
            <v>-</v>
          </cell>
          <cell r="L21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  <row r="19">
          <cell r="L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 форма 3 УК К"/>
      <sheetName val="форма 3 РСО К "/>
      <sheetName val=" форма 4 РСО Д  "/>
      <sheetName val="форма 4 УК Д"/>
      <sheetName val="Форма 5"/>
      <sheetName val="Лист1"/>
    </sheetNames>
    <sheetDataSet>
      <sheetData sheetId="0"/>
      <sheetData sheetId="1">
        <row r="19">
          <cell r="C19">
            <v>7476.45</v>
          </cell>
        </row>
      </sheetData>
      <sheetData sheetId="2"/>
      <sheetData sheetId="3"/>
      <sheetData sheetId="4">
        <row r="63">
          <cell r="E63">
            <v>444.1</v>
          </cell>
        </row>
        <row r="65">
          <cell r="E65">
            <v>9381.7000000000007</v>
          </cell>
        </row>
        <row r="67">
          <cell r="E67">
            <v>193246</v>
          </cell>
        </row>
        <row r="71">
          <cell r="E71">
            <v>38328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100" zoomScaleSheetLayoutView="100" workbookViewId="0">
      <selection activeCell="B30" sqref="B30:B31"/>
    </sheetView>
  </sheetViews>
  <sheetFormatPr defaultRowHeight="15"/>
  <cols>
    <col min="1" max="1" width="7.42578125" customWidth="1"/>
    <col min="2" max="2" width="3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2.140625" customWidth="1"/>
    <col min="8" max="9" width="12.7109375" customWidth="1"/>
    <col min="10" max="13" width="11.7109375" customWidth="1"/>
    <col min="14" max="14" width="13.5703125" customWidth="1"/>
  </cols>
  <sheetData>
    <row r="1" spans="1:14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N2" s="3" t="s">
        <v>1</v>
      </c>
    </row>
    <row r="3" spans="1:14" ht="54" customHeight="1">
      <c r="A3" s="4" t="s">
        <v>2</v>
      </c>
      <c r="B3" s="4" t="s">
        <v>3</v>
      </c>
      <c r="C3" s="5" t="s">
        <v>4</v>
      </c>
      <c r="D3" s="6"/>
      <c r="E3" s="5" t="s">
        <v>5</v>
      </c>
      <c r="F3" s="6"/>
      <c r="G3" s="5" t="s">
        <v>6</v>
      </c>
      <c r="H3" s="6"/>
      <c r="I3" s="7" t="s">
        <v>7</v>
      </c>
      <c r="J3" s="8"/>
      <c r="K3" s="8"/>
      <c r="L3" s="9"/>
      <c r="M3" s="4" t="s">
        <v>8</v>
      </c>
      <c r="N3" s="4"/>
    </row>
    <row r="4" spans="1:14" ht="87" customHeight="1">
      <c r="A4" s="4"/>
      <c r="B4" s="4"/>
      <c r="C4" s="10"/>
      <c r="D4" s="11"/>
      <c r="E4" s="10"/>
      <c r="F4" s="11"/>
      <c r="G4" s="10"/>
      <c r="H4" s="11"/>
      <c r="I4" s="7" t="s">
        <v>9</v>
      </c>
      <c r="J4" s="9"/>
      <c r="K4" s="7" t="s">
        <v>10</v>
      </c>
      <c r="L4" s="9"/>
      <c r="M4" s="4" t="s">
        <v>9</v>
      </c>
      <c r="N4" s="4"/>
    </row>
    <row r="5" spans="1:14" ht="15.75" customHeight="1">
      <c r="A5" s="4"/>
      <c r="B5" s="4"/>
      <c r="C5" s="12" t="s">
        <v>11</v>
      </c>
      <c r="D5" s="13">
        <v>42826</v>
      </c>
      <c r="E5" s="12" t="str">
        <f>C5</f>
        <v xml:space="preserve"> 01.01.2017</v>
      </c>
      <c r="F5" s="13">
        <f>D5</f>
        <v>42826</v>
      </c>
      <c r="G5" s="12" t="str">
        <f>C5</f>
        <v xml:space="preserve"> 01.01.2017</v>
      </c>
      <c r="H5" s="13">
        <f>D5</f>
        <v>42826</v>
      </c>
      <c r="I5" s="13" t="str">
        <f>C5</f>
        <v xml:space="preserve"> 01.01.2017</v>
      </c>
      <c r="J5" s="13">
        <f>D5</f>
        <v>42826</v>
      </c>
      <c r="K5" s="13" t="str">
        <f>C5</f>
        <v xml:space="preserve"> 01.01.2017</v>
      </c>
      <c r="L5" s="13">
        <f>D5</f>
        <v>42826</v>
      </c>
      <c r="M5" s="12" t="str">
        <f>C5</f>
        <v xml:space="preserve"> 01.01.2017</v>
      </c>
      <c r="N5" s="13">
        <f>D5</f>
        <v>42826</v>
      </c>
    </row>
    <row r="6" spans="1:14" ht="15.75" customHeight="1">
      <c r="A6" s="14">
        <v>1</v>
      </c>
      <c r="B6" s="14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5">
        <v>9</v>
      </c>
      <c r="J6" s="15">
        <v>10</v>
      </c>
      <c r="K6" s="15">
        <v>11</v>
      </c>
      <c r="L6" s="12">
        <v>12</v>
      </c>
      <c r="M6" s="12">
        <v>13</v>
      </c>
      <c r="N6" s="12">
        <v>14</v>
      </c>
    </row>
    <row r="7" spans="1:14" ht="15.75">
      <c r="A7" s="16">
        <v>1</v>
      </c>
      <c r="B7" s="17" t="s">
        <v>12</v>
      </c>
      <c r="C7" s="18" t="s">
        <v>13</v>
      </c>
      <c r="D7" s="18" t="s">
        <v>13</v>
      </c>
      <c r="E7" s="18">
        <f>E8+E9</f>
        <v>976.80000000000007</v>
      </c>
      <c r="F7" s="18">
        <f>F8+F9</f>
        <v>1172.5999999999999</v>
      </c>
      <c r="G7" s="18" t="s">
        <v>13</v>
      </c>
      <c r="H7" s="18" t="s">
        <v>13</v>
      </c>
      <c r="I7" s="18">
        <f>'[1]01.01.2017'!J7</f>
        <v>20032.499999999996</v>
      </c>
      <c r="J7" s="19">
        <v>15654.96</v>
      </c>
      <c r="K7" s="18" t="s">
        <v>13</v>
      </c>
      <c r="L7" s="18" t="s">
        <v>13</v>
      </c>
      <c r="M7" s="18">
        <f>'[1]01.01.2017'!N7</f>
        <v>7713.22</v>
      </c>
      <c r="N7" s="18">
        <v>8940.2999999999993</v>
      </c>
    </row>
    <row r="8" spans="1:14" ht="17.25" customHeight="1">
      <c r="A8" s="20" t="s">
        <v>14</v>
      </c>
      <c r="B8" s="21" t="s">
        <v>15</v>
      </c>
      <c r="C8" s="18" t="s">
        <v>13</v>
      </c>
      <c r="D8" s="18" t="s">
        <v>13</v>
      </c>
      <c r="E8" s="18">
        <f>'[1]01.01.2017'!F8</f>
        <v>959.1</v>
      </c>
      <c r="F8" s="19">
        <v>1172.5999999999999</v>
      </c>
      <c r="G8" s="18" t="s">
        <v>13</v>
      </c>
      <c r="H8" s="18" t="s">
        <v>13</v>
      </c>
      <c r="I8" s="1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8" t="s">
        <v>13</v>
      </c>
    </row>
    <row r="9" spans="1:14" ht="15.75">
      <c r="A9" s="20" t="s">
        <v>16</v>
      </c>
      <c r="B9" s="22" t="s">
        <v>17</v>
      </c>
      <c r="C9" s="18" t="s">
        <v>13</v>
      </c>
      <c r="D9" s="18" t="s">
        <v>13</v>
      </c>
      <c r="E9" s="18">
        <f>'[1]01.01.2017'!F9</f>
        <v>17.7</v>
      </c>
      <c r="F9" s="19">
        <v>0</v>
      </c>
      <c r="G9" s="18" t="s">
        <v>13</v>
      </c>
      <c r="H9" s="18" t="s">
        <v>13</v>
      </c>
      <c r="I9" s="18" t="s">
        <v>13</v>
      </c>
      <c r="J9" s="18" t="s">
        <v>13</v>
      </c>
      <c r="K9" s="18" t="s">
        <v>13</v>
      </c>
      <c r="L9" s="18" t="s">
        <v>13</v>
      </c>
      <c r="M9" s="18" t="s">
        <v>13</v>
      </c>
      <c r="N9" s="18" t="s">
        <v>13</v>
      </c>
    </row>
    <row r="10" spans="1:14" ht="15.75">
      <c r="A10" s="20">
        <v>2</v>
      </c>
      <c r="B10" s="23" t="s">
        <v>18</v>
      </c>
      <c r="C10" s="18">
        <f>'[1]01.01.2017'!D10</f>
        <v>10325.27</v>
      </c>
      <c r="D10" s="18">
        <f>[2]Свод!$J$7</f>
        <v>8458.58</v>
      </c>
      <c r="E10" s="18">
        <f>'[1]01.01.2017'!F10</f>
        <v>17265</v>
      </c>
      <c r="F10" s="18">
        <v>15682</v>
      </c>
      <c r="G10" s="18" t="s">
        <v>19</v>
      </c>
      <c r="H10" s="18" t="s">
        <v>19</v>
      </c>
      <c r="I10" s="18" t="s">
        <v>13</v>
      </c>
      <c r="J10" s="18" t="s">
        <v>13</v>
      </c>
      <c r="K10" s="18">
        <f>'[1]01.01.2017'!L10</f>
        <v>62.9</v>
      </c>
      <c r="L10" s="18">
        <v>35.6</v>
      </c>
      <c r="M10" s="18" t="s">
        <v>13</v>
      </c>
      <c r="N10" s="18" t="s">
        <v>13</v>
      </c>
    </row>
    <row r="11" spans="1:14" ht="15.75">
      <c r="A11" s="20">
        <f>A10+1</f>
        <v>3</v>
      </c>
      <c r="B11" s="23" t="s">
        <v>20</v>
      </c>
      <c r="C11" s="18">
        <f>'[1]01.01.2017'!D11</f>
        <v>670.4</v>
      </c>
      <c r="D11" s="18">
        <f>[2]Свод!$J$8</f>
        <v>671</v>
      </c>
      <c r="E11" s="18">
        <f>'[1]01.01.2017'!F11</f>
        <v>108</v>
      </c>
      <c r="F11" s="18">
        <v>87</v>
      </c>
      <c r="G11" s="18" t="s">
        <v>19</v>
      </c>
      <c r="H11" s="18" t="s">
        <v>19</v>
      </c>
      <c r="I11" s="18" t="s">
        <v>13</v>
      </c>
      <c r="J11" s="18" t="s">
        <v>13</v>
      </c>
      <c r="K11" s="18">
        <f>'[1]01.01.2017'!L11</f>
        <v>0</v>
      </c>
      <c r="L11" s="18">
        <v>0</v>
      </c>
      <c r="M11" s="18" t="s">
        <v>13</v>
      </c>
      <c r="N11" s="18" t="s">
        <v>13</v>
      </c>
    </row>
    <row r="12" spans="1:14" ht="18" customHeight="1">
      <c r="A12" s="20">
        <f t="shared" ref="A12:A25" si="0">A11+1</f>
        <v>4</v>
      </c>
      <c r="B12" s="23" t="s">
        <v>21</v>
      </c>
      <c r="C12" s="18">
        <f>'[1]01.01.2017'!D12</f>
        <v>17910</v>
      </c>
      <c r="D12" s="18">
        <f>[2]Свод!$J$9</f>
        <v>25725.8</v>
      </c>
      <c r="E12" s="18">
        <f>'[1]01.01.2017'!F12</f>
        <v>17422</v>
      </c>
      <c r="F12" s="18">
        <v>20839</v>
      </c>
      <c r="G12" s="18" t="s">
        <v>19</v>
      </c>
      <c r="H12" s="18" t="s">
        <v>19</v>
      </c>
      <c r="I12" s="18" t="s">
        <v>13</v>
      </c>
      <c r="J12" s="18" t="s">
        <v>13</v>
      </c>
      <c r="K12" s="18">
        <f>'[1]01.01.2017'!L12</f>
        <v>15.3</v>
      </c>
      <c r="L12" s="18">
        <v>93.28</v>
      </c>
      <c r="M12" s="18" t="s">
        <v>13</v>
      </c>
      <c r="N12" s="18" t="s">
        <v>13</v>
      </c>
    </row>
    <row r="13" spans="1:14" ht="31.5">
      <c r="A13" s="20">
        <f t="shared" si="0"/>
        <v>5</v>
      </c>
      <c r="B13" s="23" t="s">
        <v>22</v>
      </c>
      <c r="C13" s="18">
        <f>'[1]01.01.2017'!D13</f>
        <v>5256.9</v>
      </c>
      <c r="D13" s="18">
        <f>[2]Свод!$J$10</f>
        <v>6058.4</v>
      </c>
      <c r="E13" s="18">
        <f>'[1]01.01.2017'!F13</f>
        <v>4601</v>
      </c>
      <c r="F13" s="18">
        <v>5155</v>
      </c>
      <c r="G13" s="18" t="s">
        <v>19</v>
      </c>
      <c r="H13" s="18" t="s">
        <v>19</v>
      </c>
      <c r="I13" s="18" t="s">
        <v>13</v>
      </c>
      <c r="J13" s="18" t="s">
        <v>13</v>
      </c>
      <c r="K13" s="18">
        <f>'[1]01.01.2017'!L13</f>
        <v>4.7</v>
      </c>
      <c r="L13" s="18">
        <v>0</v>
      </c>
      <c r="M13" s="18" t="s">
        <v>13</v>
      </c>
      <c r="N13" s="18" t="s">
        <v>13</v>
      </c>
    </row>
    <row r="14" spans="1:14" ht="15.75">
      <c r="A14" s="20">
        <f t="shared" si="0"/>
        <v>6</v>
      </c>
      <c r="B14" s="23" t="s">
        <v>23</v>
      </c>
      <c r="C14" s="18">
        <f>'[1]01.01.2017'!D14</f>
        <v>29676.54</v>
      </c>
      <c r="D14" s="18">
        <f>[2]Свод!$J$11</f>
        <v>29898.12</v>
      </c>
      <c r="E14" s="18">
        <f>'[1]01.01.2017'!F14</f>
        <v>36694</v>
      </c>
      <c r="F14" s="18">
        <v>37776</v>
      </c>
      <c r="G14" s="18" t="s">
        <v>24</v>
      </c>
      <c r="H14" s="18" t="s">
        <v>24</v>
      </c>
      <c r="I14" s="18" t="s">
        <v>13</v>
      </c>
      <c r="J14" s="18" t="s">
        <v>13</v>
      </c>
      <c r="K14" s="18">
        <f>'[1]01.01.2017'!L14</f>
        <v>250.5</v>
      </c>
      <c r="L14" s="19">
        <v>373.29</v>
      </c>
      <c r="M14" s="18" t="s">
        <v>13</v>
      </c>
      <c r="N14" s="18" t="s">
        <v>13</v>
      </c>
    </row>
    <row r="15" spans="1:14" ht="15.75">
      <c r="A15" s="20">
        <f t="shared" si="0"/>
        <v>7</v>
      </c>
      <c r="B15" s="23" t="s">
        <v>25</v>
      </c>
      <c r="C15" s="18">
        <f>'[1]01.01.2017'!D15</f>
        <v>0</v>
      </c>
      <c r="D15" s="18">
        <f>0</f>
        <v>0</v>
      </c>
      <c r="E15" s="18">
        <f>'[1]01.01.2017'!F15</f>
        <v>444</v>
      </c>
      <c r="F15" s="18">
        <v>444</v>
      </c>
      <c r="G15" s="18" t="s">
        <v>19</v>
      </c>
      <c r="H15" s="18" t="s">
        <v>19</v>
      </c>
      <c r="I15" s="18" t="s">
        <v>13</v>
      </c>
      <c r="J15" s="18" t="s">
        <v>13</v>
      </c>
      <c r="K15" s="18" t="str">
        <f>'[3]01.01.2016'!L15</f>
        <v>-</v>
      </c>
      <c r="L15" s="18" t="s">
        <v>19</v>
      </c>
      <c r="M15" s="18" t="s">
        <v>13</v>
      </c>
      <c r="N15" s="18" t="s">
        <v>13</v>
      </c>
    </row>
    <row r="16" spans="1:14" ht="17.25" customHeight="1">
      <c r="A16" s="20">
        <f t="shared" si="0"/>
        <v>8</v>
      </c>
      <c r="B16" s="24" t="s">
        <v>26</v>
      </c>
      <c r="C16" s="18">
        <f>'[1]01.01.2017'!D16</f>
        <v>5669.5000000000045</v>
      </c>
      <c r="D16" s="18">
        <f>[2]Свод!$J$12</f>
        <v>5669</v>
      </c>
      <c r="E16" s="18" t="str">
        <f>'[3]01.01.2016'!F16</f>
        <v>Х</v>
      </c>
      <c r="F16" s="18" t="s">
        <v>27</v>
      </c>
      <c r="G16" s="18" t="s">
        <v>28</v>
      </c>
      <c r="H16" s="18" t="s">
        <v>24</v>
      </c>
      <c r="I16" s="18" t="s">
        <v>13</v>
      </c>
      <c r="J16" s="18" t="s">
        <v>13</v>
      </c>
      <c r="K16" s="18" t="str">
        <f>'[3]01.01.2016'!L16</f>
        <v xml:space="preserve"> -</v>
      </c>
      <c r="L16" s="18" t="s">
        <v>24</v>
      </c>
      <c r="M16" s="18" t="s">
        <v>13</v>
      </c>
      <c r="N16" s="18" t="s">
        <v>13</v>
      </c>
    </row>
    <row r="17" spans="1:14" ht="15.75">
      <c r="A17" s="20">
        <f t="shared" si="0"/>
        <v>9</v>
      </c>
      <c r="B17" s="23" t="s">
        <v>29</v>
      </c>
      <c r="C17" s="18">
        <f>'[1]01.01.2017'!D17</f>
        <v>43269.33</v>
      </c>
      <c r="D17" s="18">
        <f>[2]Свод!$J$13</f>
        <v>48197.12999999999</v>
      </c>
      <c r="E17" s="18">
        <f>'[1]01.01.2017'!F17</f>
        <v>36954</v>
      </c>
      <c r="F17" s="18">
        <v>37876</v>
      </c>
      <c r="G17" s="18" t="s">
        <v>24</v>
      </c>
      <c r="H17" s="18" t="s">
        <v>24</v>
      </c>
      <c r="I17" s="18" t="s">
        <v>13</v>
      </c>
      <c r="J17" s="18" t="s">
        <v>13</v>
      </c>
      <c r="K17" s="18">
        <f>'[1]01.01.2017'!L17</f>
        <v>0</v>
      </c>
      <c r="L17" s="18">
        <v>0</v>
      </c>
      <c r="M17" s="18" t="s">
        <v>13</v>
      </c>
      <c r="N17" s="18" t="s">
        <v>13</v>
      </c>
    </row>
    <row r="18" spans="1:14" ht="15.75">
      <c r="A18" s="20">
        <f t="shared" si="0"/>
        <v>10</v>
      </c>
      <c r="B18" s="23" t="s">
        <v>30</v>
      </c>
      <c r="C18" s="18">
        <f>'[1]01.01.2017'!D18</f>
        <v>17255.52</v>
      </c>
      <c r="D18" s="18">
        <f>[2]Свод!$J$14</f>
        <v>17601.54</v>
      </c>
      <c r="E18" s="18">
        <f>'[1]01.01.2017'!F18</f>
        <v>46122</v>
      </c>
      <c r="F18" s="18">
        <v>48424</v>
      </c>
      <c r="G18" s="18" t="str">
        <f>'[3]01.01.2016'!H18</f>
        <v>-</v>
      </c>
      <c r="H18" s="18" t="s">
        <v>19</v>
      </c>
      <c r="I18" s="18" t="s">
        <v>13</v>
      </c>
      <c r="J18" s="18" t="s">
        <v>13</v>
      </c>
      <c r="K18" s="18">
        <f>'[1]01.01.2017'!L18</f>
        <v>61.4</v>
      </c>
      <c r="L18" s="18">
        <v>22.8</v>
      </c>
      <c r="M18" s="18" t="s">
        <v>13</v>
      </c>
      <c r="N18" s="18" t="s">
        <v>13</v>
      </c>
    </row>
    <row r="19" spans="1:14" ht="15.75">
      <c r="A19" s="20">
        <f t="shared" si="0"/>
        <v>11</v>
      </c>
      <c r="B19" s="23" t="s">
        <v>31</v>
      </c>
      <c r="C19" s="18">
        <f>'[1]01.01.2017'!D19</f>
        <v>8546.26</v>
      </c>
      <c r="D19" s="18">
        <f>[2]Свод!$J$15</f>
        <v>10430.030000000001</v>
      </c>
      <c r="E19" s="18">
        <f>'[1]01.01.2017'!F19</f>
        <v>7638</v>
      </c>
      <c r="F19" s="18">
        <v>8984</v>
      </c>
      <c r="G19" s="18" t="str">
        <f>'[3]01.01.2016'!H19</f>
        <v>-</v>
      </c>
      <c r="H19" s="18" t="s">
        <v>19</v>
      </c>
      <c r="I19" s="18" t="s">
        <v>13</v>
      </c>
      <c r="J19" s="18" t="s">
        <v>13</v>
      </c>
      <c r="K19" s="18">
        <f>'[3]01.01.2017'!$L$19</f>
        <v>0</v>
      </c>
      <c r="L19" s="18">
        <v>0</v>
      </c>
      <c r="M19" s="18" t="s">
        <v>13</v>
      </c>
      <c r="N19" s="18" t="s">
        <v>13</v>
      </c>
    </row>
    <row r="20" spans="1:14" ht="15.75">
      <c r="A20" s="20">
        <f t="shared" si="0"/>
        <v>12</v>
      </c>
      <c r="B20" s="23" t="s">
        <v>32</v>
      </c>
      <c r="C20" s="18">
        <f>[2]Свод!$G$16</f>
        <v>1509.2</v>
      </c>
      <c r="D20" s="18">
        <f>[2]Свод!$J$16</f>
        <v>2516.6999999999998</v>
      </c>
      <c r="E20" s="18">
        <f>'[1]01.01.2017'!F20</f>
        <v>1281</v>
      </c>
      <c r="F20" s="18">
        <v>2234</v>
      </c>
      <c r="G20" s="18" t="s">
        <v>24</v>
      </c>
      <c r="H20" s="18" t="s">
        <v>24</v>
      </c>
      <c r="I20" s="18" t="s">
        <v>13</v>
      </c>
      <c r="J20" s="18" t="s">
        <v>13</v>
      </c>
      <c r="K20" s="18">
        <f>'[1]01.01.2017'!L20</f>
        <v>0</v>
      </c>
      <c r="L20" s="18">
        <v>0</v>
      </c>
      <c r="M20" s="18" t="s">
        <v>13</v>
      </c>
      <c r="N20" s="18" t="s">
        <v>13</v>
      </c>
    </row>
    <row r="21" spans="1:14" ht="15.75">
      <c r="A21" s="20">
        <f t="shared" si="0"/>
        <v>13</v>
      </c>
      <c r="B21" s="25" t="s">
        <v>33</v>
      </c>
      <c r="C21" s="26">
        <f>'[1]01.01.2017'!D22</f>
        <v>6309.96</v>
      </c>
      <c r="D21" s="26">
        <f>C21</f>
        <v>6309.96</v>
      </c>
      <c r="E21" s="26">
        <f>'[1]01.01.2017'!F22</f>
        <v>9381.7000000000007</v>
      </c>
      <c r="F21" s="26">
        <f>'[4] форма 4 РСО Д  '!$E$65</f>
        <v>9381.7000000000007</v>
      </c>
      <c r="G21" s="26" t="str">
        <f>'[3]01.01.2016'!H21</f>
        <v>-</v>
      </c>
      <c r="H21" s="26" t="s">
        <v>19</v>
      </c>
      <c r="I21" s="26" t="s">
        <v>13</v>
      </c>
      <c r="J21" s="26" t="s">
        <v>13</v>
      </c>
      <c r="K21" s="26" t="str">
        <f>'[3]01.01.2016'!L21</f>
        <v>-</v>
      </c>
      <c r="L21" s="26" t="s">
        <v>19</v>
      </c>
      <c r="M21" s="26" t="s">
        <v>13</v>
      </c>
      <c r="N21" s="26" t="s">
        <v>13</v>
      </c>
    </row>
    <row r="22" spans="1:14" ht="15.75">
      <c r="A22" s="20">
        <f t="shared" si="0"/>
        <v>14</v>
      </c>
      <c r="B22" s="25" t="s">
        <v>34</v>
      </c>
      <c r="C22" s="26">
        <f>'[1]01.01.2017'!D23</f>
        <v>38062.04</v>
      </c>
      <c r="D22" s="26">
        <f>C22</f>
        <v>38062.04</v>
      </c>
      <c r="E22" s="26">
        <f>'[1]01.01.2017'!F23</f>
        <v>193246</v>
      </c>
      <c r="F22" s="26">
        <f>'[4] форма 4 РСО Д  '!$E$67</f>
        <v>193246</v>
      </c>
      <c r="G22" s="26">
        <f>'[1]01.01.2017'!G23</f>
        <v>3575.81</v>
      </c>
      <c r="H22" s="26">
        <f>G22</f>
        <v>3575.81</v>
      </c>
      <c r="I22" s="26" t="s">
        <v>13</v>
      </c>
      <c r="J22" s="26" t="s">
        <v>13</v>
      </c>
      <c r="K22" s="26">
        <f>'[1]01.01.2017'!L23</f>
        <v>78.099999999999994</v>
      </c>
      <c r="L22" s="26">
        <f>K22</f>
        <v>78.099999999999994</v>
      </c>
      <c r="M22" s="26" t="s">
        <v>13</v>
      </c>
      <c r="N22" s="26" t="s">
        <v>13</v>
      </c>
    </row>
    <row r="23" spans="1:14" ht="15.75">
      <c r="A23" s="20">
        <f t="shared" si="0"/>
        <v>15</v>
      </c>
      <c r="B23" s="25" t="s">
        <v>35</v>
      </c>
      <c r="C23" s="26">
        <f>'[1]01.01.2017'!D24</f>
        <v>18048.2</v>
      </c>
      <c r="D23" s="26">
        <f>C23</f>
        <v>18048.2</v>
      </c>
      <c r="E23" s="26">
        <f>'[1]01.01.2017'!F24</f>
        <v>38328</v>
      </c>
      <c r="F23" s="26">
        <f>'[4] форма 4 РСО Д  '!$E$71</f>
        <v>38328</v>
      </c>
      <c r="G23" s="26">
        <f>'[1]01.01.2017'!G24</f>
        <v>909.11</v>
      </c>
      <c r="H23" s="26">
        <f>G23</f>
        <v>909.11</v>
      </c>
      <c r="I23" s="26" t="s">
        <v>13</v>
      </c>
      <c r="J23" s="26" t="s">
        <v>13</v>
      </c>
      <c r="K23" s="26">
        <f>'[1]01.01.2017'!L24</f>
        <v>172.66</v>
      </c>
      <c r="L23" s="26">
        <v>159.6</v>
      </c>
      <c r="M23" s="26" t="s">
        <v>13</v>
      </c>
      <c r="N23" s="26" t="s">
        <v>13</v>
      </c>
    </row>
    <row r="24" spans="1:14" ht="15.75">
      <c r="A24" s="20">
        <f t="shared" si="0"/>
        <v>16</v>
      </c>
      <c r="B24" s="25" t="s">
        <v>36</v>
      </c>
      <c r="C24" s="26">
        <f>'[1]01.01.2017'!D25</f>
        <v>4156.6099999999997</v>
      </c>
      <c r="D24" s="27">
        <f>C24</f>
        <v>4156.6099999999997</v>
      </c>
      <c r="E24" s="26" t="str">
        <f>'[3]01.01.2016'!F24</f>
        <v>-</v>
      </c>
      <c r="F24" s="26" t="s">
        <v>19</v>
      </c>
      <c r="G24" s="26" t="str">
        <f>'[3]01.01.2016'!H24</f>
        <v>-</v>
      </c>
      <c r="H24" s="26" t="s">
        <v>19</v>
      </c>
      <c r="I24" s="26" t="s">
        <v>13</v>
      </c>
      <c r="J24" s="26" t="s">
        <v>13</v>
      </c>
      <c r="K24" s="26" t="str">
        <f>'[3]01.01.2016'!L24</f>
        <v>-</v>
      </c>
      <c r="L24" s="26" t="s">
        <v>19</v>
      </c>
      <c r="M24" s="26" t="s">
        <v>19</v>
      </c>
      <c r="N24" s="26" t="s">
        <v>19</v>
      </c>
    </row>
    <row r="25" spans="1:14" ht="15.75">
      <c r="A25" s="20">
        <f t="shared" si="0"/>
        <v>17</v>
      </c>
      <c r="B25" s="28" t="s">
        <v>37</v>
      </c>
      <c r="C25" s="29">
        <f>SUM(C10:C24)</f>
        <v>206665.73</v>
      </c>
      <c r="D25" s="29">
        <f>SUM(D10:D24)</f>
        <v>221803.11</v>
      </c>
      <c r="E25" s="29">
        <f>E7+E10+E11+E12+E13+E14+E15+E17+E18+E19+E20+E21+E22+E23</f>
        <v>410461.5</v>
      </c>
      <c r="F25" s="29">
        <f>F7+F10+F11+F12+F13+F14+F15+F17+F18+F19+F20+F21+F22+F23</f>
        <v>419629.30000000005</v>
      </c>
      <c r="G25" s="29">
        <f>SUM(G7:G24)</f>
        <v>4484.92</v>
      </c>
      <c r="H25" s="29">
        <f>SUM(H7:H24)</f>
        <v>4484.92</v>
      </c>
      <c r="I25" s="29">
        <f>SUM(I7)</f>
        <v>20032.499999999996</v>
      </c>
      <c r="J25" s="29">
        <f>SUM(J7)</f>
        <v>15654.96</v>
      </c>
      <c r="K25" s="29">
        <f>SUM(K10:K24)</f>
        <v>645.55999999999995</v>
      </c>
      <c r="L25" s="29">
        <f>SUM(L10:L24)</f>
        <v>762.67000000000007</v>
      </c>
      <c r="M25" s="29">
        <f>SUM(M7:M24)</f>
        <v>7713.22</v>
      </c>
      <c r="N25" s="29">
        <f>SUM(N7:N24)</f>
        <v>8940.2999999999993</v>
      </c>
    </row>
    <row r="26" spans="1:14" ht="15.75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.75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.75">
      <c r="A28" s="30"/>
      <c r="B28" s="31" t="s">
        <v>38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.75">
      <c r="A29" s="3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>
      <c r="A30" s="30"/>
      <c r="B30" t="s">
        <v>39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>
      <c r="A31" s="30"/>
      <c r="B31" t="s">
        <v>40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5" customFormat="1" ht="15.75">
      <c r="A32" s="3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5" customFormat="1" ht="15.75">
      <c r="A33" s="3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36" customFormat="1">
      <c r="C34" s="37"/>
      <c r="D34" s="37"/>
      <c r="E34" s="37"/>
      <c r="F34" s="37"/>
      <c r="G34" s="38"/>
      <c r="L34" s="39"/>
    </row>
    <row r="35" spans="1:14">
      <c r="D35" s="33"/>
      <c r="F35" s="33"/>
    </row>
    <row r="39" spans="1:14">
      <c r="F39" s="33"/>
    </row>
  </sheetData>
  <mergeCells count="11">
    <mergeCell ref="I4:J4"/>
    <mergeCell ref="K4:L4"/>
    <mergeCell ref="M4:N4"/>
    <mergeCell ref="A1:N1"/>
    <mergeCell ref="A3:A5"/>
    <mergeCell ref="B3:B5"/>
    <mergeCell ref="C3:D4"/>
    <mergeCell ref="E3:F4"/>
    <mergeCell ref="G3:H4"/>
    <mergeCell ref="I3:L3"/>
    <mergeCell ref="M3:N3"/>
  </mergeCells>
  <pageMargins left="0.47244094488188981" right="0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01.04.2017</vt:lpstr>
      <vt:lpstr>'01.04.2017'!Область_печати</vt:lpstr>
    </vt:vector>
  </TitlesOfParts>
  <Company>Адм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Ekonom2</cp:lastModifiedBy>
  <cp:lastPrinted>2017-04-25T08:12:13Z</cp:lastPrinted>
  <dcterms:created xsi:type="dcterms:W3CDTF">2017-04-25T08:09:50Z</dcterms:created>
  <dcterms:modified xsi:type="dcterms:W3CDTF">2017-04-25T08:18:27Z</dcterms:modified>
</cp:coreProperties>
</file>