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1565"/>
  </bookViews>
  <sheets>
    <sheet name="01.11.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'01.11.2018'!$A$1:$N$32</definedName>
  </definedNames>
  <calcPr calcId="125725"/>
</workbook>
</file>

<file path=xl/calcChain.xml><?xml version="1.0" encoding="utf-8"?>
<calcChain xmlns="http://schemas.openxmlformats.org/spreadsheetml/2006/main">
  <c r="L26" i="1"/>
  <c r="J26"/>
  <c r="K25"/>
  <c r="G25"/>
  <c r="E25"/>
  <c r="D25"/>
  <c r="C25"/>
  <c r="K24"/>
  <c r="G24"/>
  <c r="H24" s="1"/>
  <c r="F24"/>
  <c r="E24"/>
  <c r="C24"/>
  <c r="D24" s="1"/>
  <c r="K23"/>
  <c r="H23"/>
  <c r="G23"/>
  <c r="E23"/>
  <c r="C23"/>
  <c r="D23" s="1"/>
  <c r="D22"/>
  <c r="C22"/>
  <c r="E21"/>
  <c r="D21"/>
  <c r="C21"/>
  <c r="K20"/>
  <c r="D20"/>
  <c r="C20"/>
  <c r="K19"/>
  <c r="G19"/>
  <c r="E19"/>
  <c r="D19"/>
  <c r="C19"/>
  <c r="K18"/>
  <c r="G18"/>
  <c r="E18"/>
  <c r="D18"/>
  <c r="C18"/>
  <c r="K17"/>
  <c r="E17"/>
  <c r="D17"/>
  <c r="C17"/>
  <c r="K16"/>
  <c r="E16"/>
  <c r="D16"/>
  <c r="C16"/>
  <c r="K15"/>
  <c r="E15"/>
  <c r="D15"/>
  <c r="K14"/>
  <c r="E14"/>
  <c r="D14"/>
  <c r="C14"/>
  <c r="K13"/>
  <c r="E13"/>
  <c r="D13"/>
  <c r="C13"/>
  <c r="K12"/>
  <c r="E12"/>
  <c r="D12"/>
  <c r="C12"/>
  <c r="K11"/>
  <c r="E11"/>
  <c r="D11"/>
  <c r="C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K10"/>
  <c r="E10"/>
  <c r="D10"/>
  <c r="C10"/>
  <c r="F9"/>
  <c r="E9"/>
  <c r="E7" s="1"/>
  <c r="F8"/>
  <c r="E8"/>
  <c r="N7"/>
  <c r="N26" s="1"/>
  <c r="M7"/>
  <c r="M26" s="1"/>
  <c r="I7"/>
  <c r="I26" s="1"/>
  <c r="N5"/>
  <c r="M5"/>
  <c r="L5"/>
  <c r="K5"/>
  <c r="J5"/>
  <c r="I5"/>
  <c r="H5"/>
  <c r="G5"/>
  <c r="F5"/>
  <c r="E5"/>
  <c r="C26" l="1"/>
  <c r="F7"/>
  <c r="F26" s="1"/>
  <c r="D26"/>
  <c r="K26"/>
  <c r="H26"/>
  <c r="G26"/>
  <c r="E26"/>
</calcChain>
</file>

<file path=xl/sharedStrings.xml><?xml version="1.0" encoding="utf-8"?>
<sst xmlns="http://schemas.openxmlformats.org/spreadsheetml/2006/main" count="161" uniqueCount="43">
  <si>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</si>
  <si>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</si>
  <si>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</si>
  <si>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</si>
  <si>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</si>
  <si>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</si>
  <si>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</si>
  <si>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</si>
  <si>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за КУ </t>
    </r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</si>
  <si>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</si>
  <si>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</si>
  <si>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01.01.2018</t>
  </si>
  <si>
    <t>Население всего, в т.ч.</t>
  </si>
  <si>
    <t>Х</t>
  </si>
  <si>
    <t>1.1.</t>
  </si>
  <si>
    <t>- Непосредственное управление</t>
  </si>
  <si>
    <t>1.2.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</si>
  <si>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</si>
  <si>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</si>
  <si>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</si>
  <si>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</si>
  <si>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</si>
  <si>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</si>
  <si>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</si>
  <si>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</si>
  <si>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>ТСЖ "Комфорт"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</si>
  <si>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</si>
  <si>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</si>
  <si>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</si>
  <si>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</si>
  <si>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"УК "Служба заказчика"</t>
  </si>
  <si>
    <t>ООО "Наш дом"</t>
  </si>
  <si>
    <t>ООО "Аврора"</t>
  </si>
  <si>
    <t xml:space="preserve">ООО УК "Уютный дом" </t>
  </si>
  <si>
    <t>ООО "Содружество"</t>
  </si>
  <si>
    <t>ООО "Служба Заказчика"</t>
  </si>
  <si>
    <t>ООО "Базис-Сервис"</t>
  </si>
  <si>
    <t>ОАО "Нарьян-Марстрой"</t>
  </si>
  <si>
    <t>Всего</t>
  </si>
  <si>
    <t>Примечание:</t>
  </si>
  <si>
    <t>Графа 3,4 строка 15,16,17 -  данные указаны по состоянию на 01.01.2015, т.к. организация признана банкротом</t>
  </si>
  <si>
    <t>Графа 14 строка 1 - данные указаны по состоянию на 01.05.2018 в связи с отсутствием информации от организации</t>
  </si>
  <si>
    <t>Графа 4 строка 10 - данные указаны по состоянию на 01.04.2018 в связи с отсутствием информации от организации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</si>
</sst>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1" applyAlignment="1" applyProtection="1">
      <alignment horizontal="justify"/>
    </xf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8" fillId="0" borderId="0" xfId="0" applyFont="1"/>
    <xf numFmtId="0" fontId="1" fillId="0" borderId="0" xfId="0" applyFont="1"/>
    <xf numFmtId="0" fontId="9" fillId="0" borderId="0" xfId="0" applyFo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8\&#1086;&#1087;&#1091;&#1073;&#1083;&#1080;&#1082;&#1086;&#1074;&#1072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20%20&#1095;&#1080;&#1089;&#1083;&#1091;\2016\&#1054;&#1090;&#1095;&#1077;&#1090;%20&#1085;&#1072;%2001.11.2016%2025-&#1087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J7">
            <v>16771.509999999998</v>
          </cell>
          <cell r="N7">
            <v>5316.5</v>
          </cell>
        </row>
        <row r="8">
          <cell r="F8">
            <v>1632.17</v>
          </cell>
        </row>
        <row r="9">
          <cell r="F9">
            <v>22.22</v>
          </cell>
        </row>
        <row r="10">
          <cell r="F10">
            <v>16214</v>
          </cell>
          <cell r="L10">
            <v>40.619999999999997</v>
          </cell>
        </row>
        <row r="11">
          <cell r="F11">
            <v>99</v>
          </cell>
          <cell r="L11">
            <v>0</v>
          </cell>
        </row>
        <row r="12">
          <cell r="F12">
            <v>24392</v>
          </cell>
          <cell r="L12">
            <v>92.49</v>
          </cell>
        </row>
        <row r="13">
          <cell r="F13">
            <v>6665</v>
          </cell>
          <cell r="L13">
            <v>3.79</v>
          </cell>
        </row>
        <row r="14">
          <cell r="F14">
            <v>40778</v>
          </cell>
          <cell r="L14">
            <v>434</v>
          </cell>
        </row>
        <row r="15">
          <cell r="F15">
            <v>444</v>
          </cell>
        </row>
        <row r="17">
          <cell r="F17">
            <v>41410</v>
          </cell>
          <cell r="L17">
            <v>0</v>
          </cell>
        </row>
        <row r="18">
          <cell r="F18">
            <v>45466</v>
          </cell>
          <cell r="L18">
            <v>36.72</v>
          </cell>
        </row>
        <row r="19">
          <cell r="F19">
            <v>10931</v>
          </cell>
          <cell r="L19">
            <v>0</v>
          </cell>
        </row>
        <row r="20">
          <cell r="L20">
            <v>0</v>
          </cell>
        </row>
        <row r="21">
          <cell r="D21">
            <v>3065.4600000000009</v>
          </cell>
          <cell r="F21">
            <v>1385</v>
          </cell>
        </row>
        <row r="23">
          <cell r="D23">
            <v>38062.04</v>
          </cell>
          <cell r="F23">
            <v>188372</v>
          </cell>
          <cell r="H23">
            <v>3575.81</v>
          </cell>
          <cell r="L23">
            <v>69.81</v>
          </cell>
        </row>
        <row r="24">
          <cell r="D24">
            <v>18048.2</v>
          </cell>
          <cell r="F24">
            <v>38328</v>
          </cell>
          <cell r="H24">
            <v>909.11</v>
          </cell>
          <cell r="L24">
            <v>93.84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Лист1"/>
    </sheetNames>
    <sheetDataSet>
      <sheetData sheetId="0"/>
      <sheetData sheetId="1"/>
      <sheetData sheetId="2"/>
      <sheetData sheetId="3">
        <row r="7">
          <cell r="N7">
            <v>2685.86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УС за 1 кв 2018 года (население"/>
      <sheetName val="УС за 1 кв. 2018 г. (всего)"/>
      <sheetName val="Лист1"/>
    </sheetNames>
    <sheetDataSet>
      <sheetData sheetId="0">
        <row r="8">
          <cell r="D8">
            <v>4587.01</v>
          </cell>
          <cell r="E8">
            <v>5181.4799999999996</v>
          </cell>
        </row>
        <row r="9">
          <cell r="D9">
            <v>332.99999999999955</v>
          </cell>
          <cell r="E9">
            <v>358</v>
          </cell>
        </row>
        <row r="10">
          <cell r="D10">
            <v>13475.5</v>
          </cell>
          <cell r="E10">
            <v>15266.5</v>
          </cell>
        </row>
        <row r="11">
          <cell r="D11">
            <v>4094.1000000000004</v>
          </cell>
          <cell r="E11">
            <v>4200.8000000000011</v>
          </cell>
        </row>
        <row r="12">
          <cell r="D12">
            <v>16823.229999999996</v>
          </cell>
          <cell r="E12">
            <v>18549.28</v>
          </cell>
        </row>
        <row r="14">
          <cell r="D14">
            <v>1944</v>
          </cell>
          <cell r="E14">
            <v>3262</v>
          </cell>
        </row>
        <row r="15">
          <cell r="D15">
            <v>23034.68</v>
          </cell>
          <cell r="E15">
            <v>28419.3</v>
          </cell>
        </row>
        <row r="16">
          <cell r="D16">
            <v>6926.95</v>
          </cell>
          <cell r="E16">
            <v>13300.86</v>
          </cell>
        </row>
        <row r="17">
          <cell r="D17">
            <v>6751.12</v>
          </cell>
          <cell r="E17">
            <v>6832.35</v>
          </cell>
        </row>
        <row r="18">
          <cell r="D18">
            <v>2611.3999999999996</v>
          </cell>
          <cell r="E18">
            <v>2544.6</v>
          </cell>
        </row>
        <row r="19">
          <cell r="D19">
            <v>233.27</v>
          </cell>
          <cell r="E19">
            <v>106.98</v>
          </cell>
        </row>
      </sheetData>
      <sheetData sheetId="1" refreshError="1"/>
      <sheetData sheetId="2" refreshError="1"/>
      <sheetData sheetId="3" refreshError="1"/>
      <sheetData sheetId="4">
        <row r="8">
          <cell r="M8">
            <v>1328.09</v>
          </cell>
        </row>
      </sheetData>
      <sheetData sheetId="5" refreshError="1"/>
      <sheetData sheetId="6" refreshError="1"/>
      <sheetData sheetId="7" refreshError="1"/>
      <sheetData sheetId="8">
        <row r="8">
          <cell r="M8">
            <v>1334.47</v>
          </cell>
        </row>
      </sheetData>
      <sheetData sheetId="9" refreshError="1"/>
      <sheetData sheetId="10" refreshError="1"/>
      <sheetData sheetId="11" refreshError="1"/>
      <sheetData sheetId="12">
        <row r="8">
          <cell r="M8">
            <v>1334.8</v>
          </cell>
        </row>
      </sheetData>
      <sheetData sheetId="13" refreshError="1"/>
      <sheetData sheetId="14" refreshError="1"/>
      <sheetData sheetId="15" refreshError="1"/>
      <sheetData sheetId="16">
        <row r="8">
          <cell r="M8">
            <v>1336.9</v>
          </cell>
        </row>
      </sheetData>
      <sheetData sheetId="17" refreshError="1"/>
      <sheetData sheetId="18" refreshError="1"/>
      <sheetData sheetId="19" refreshError="1"/>
      <sheetData sheetId="20">
        <row r="12">
          <cell r="M12">
            <v>3878.07</v>
          </cell>
        </row>
      </sheetData>
      <sheetData sheetId="21" refreshError="1"/>
      <sheetData sheetId="22" refreshError="1"/>
      <sheetData sheetId="23" refreshError="1"/>
      <sheetData sheetId="24">
        <row r="8">
          <cell r="M8">
            <v>1341.93</v>
          </cell>
        </row>
      </sheetData>
      <sheetData sheetId="25">
        <row r="25">
          <cell r="D25">
            <v>243269.46999999991</v>
          </cell>
        </row>
      </sheetData>
      <sheetData sheetId="26" refreshError="1"/>
      <sheetData sheetId="27" refreshError="1"/>
      <sheetData sheetId="28">
        <row r="8">
          <cell r="M8">
            <v>1478.98</v>
          </cell>
        </row>
      </sheetData>
      <sheetData sheetId="29" refreshError="1"/>
      <sheetData sheetId="30" refreshError="1"/>
      <sheetData sheetId="31" refreshError="1"/>
      <sheetData sheetId="32">
        <row r="8">
          <cell r="M8">
            <v>1411.86</v>
          </cell>
        </row>
      </sheetData>
      <sheetData sheetId="33" refreshError="1"/>
      <sheetData sheetId="34" refreshError="1"/>
      <sheetData sheetId="35" refreshError="1"/>
      <sheetData sheetId="36">
        <row r="8">
          <cell r="M8">
            <v>1416.3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7">
          <cell r="O7">
            <v>9181.09</v>
          </cell>
          <cell r="R7">
            <v>8231.4199999999983</v>
          </cell>
        </row>
        <row r="8">
          <cell r="R8">
            <v>747.39999999999873</v>
          </cell>
        </row>
        <row r="9">
          <cell r="R9">
            <v>26046.999999999993</v>
          </cell>
        </row>
        <row r="10">
          <cell r="R10">
            <v>10630.9</v>
          </cell>
        </row>
        <row r="11">
          <cell r="R11">
            <v>32574.089999999989</v>
          </cell>
        </row>
        <row r="12">
          <cell r="R12">
            <v>3367.0599999999977</v>
          </cell>
        </row>
        <row r="13">
          <cell r="R13">
            <v>2252</v>
          </cell>
        </row>
        <row r="14">
          <cell r="R14">
            <v>61975.099999999984</v>
          </cell>
        </row>
        <row r="15">
          <cell r="R15">
            <v>20182.280000000002</v>
          </cell>
        </row>
        <row r="16">
          <cell r="R16">
            <v>17320.319999999992</v>
          </cell>
        </row>
        <row r="17">
          <cell r="R17">
            <v>8771.2999999999993</v>
          </cell>
        </row>
        <row r="18">
          <cell r="R18">
            <v>7950.5999999999985</v>
          </cell>
        </row>
        <row r="19">
          <cell r="R1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5">
          <cell r="L15" t="str">
            <v>-</v>
          </cell>
        </row>
        <row r="16">
          <cell r="F16" t="str">
            <v>Х</v>
          </cell>
          <cell r="L16" t="str">
            <v xml:space="preserve"> -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 форма 3 УК К"/>
      <sheetName val="форма 3 РСО К "/>
      <sheetName val=" форма 4 РСО Д  "/>
      <sheetName val="форма 4 УК Д"/>
      <sheetName val="Форма 5"/>
      <sheetName val="Лист1"/>
    </sheetNames>
    <sheetDataSet>
      <sheetData sheetId="0"/>
      <sheetData sheetId="1">
        <row r="19">
          <cell r="C19">
            <v>7476.45</v>
          </cell>
        </row>
      </sheetData>
      <sheetData sheetId="2"/>
      <sheetData sheetId="3"/>
      <sheetData sheetId="4">
        <row r="63">
          <cell r="E63">
            <v>444.1</v>
          </cell>
        </row>
        <row r="71">
          <cell r="E71">
            <v>38328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topLeftCell="A16" zoomScaleNormal="100" zoomScaleSheetLayoutView="100" workbookViewId="0">
      <selection activeCell="B46" sqref="B46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4" width="13.5703125" customWidth="1"/>
  </cols>
  <sheetData>
    <row r="1" spans="1:14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N2" s="3" t="s">
        <v>1</v>
      </c>
    </row>
    <row r="3" spans="1:14" ht="51" customHeight="1">
      <c r="A3" s="4" t="s">
        <v>2</v>
      </c>
      <c r="B3" s="4" t="s">
        <v>3</v>
      </c>
      <c r="C3" s="5" t="s">
        <v>4</v>
      </c>
      <c r="D3" s="6"/>
      <c r="E3" s="5" t="s">
        <v>5</v>
      </c>
      <c r="F3" s="6"/>
      <c r="G3" s="5" t="s">
        <v>6</v>
      </c>
      <c r="H3" s="6"/>
      <c r="I3" s="7" t="s">
        <v>7</v>
      </c>
      <c r="J3" s="8"/>
      <c r="K3" s="8"/>
      <c r="L3" s="9"/>
      <c r="M3" s="4" t="s">
        <v>8</v>
      </c>
      <c r="N3" s="4"/>
    </row>
    <row r="4" spans="1:14" ht="62.25" customHeight="1">
      <c r="A4" s="4"/>
      <c r="B4" s="4"/>
      <c r="C4" s="10"/>
      <c r="D4" s="11"/>
      <c r="E4" s="10"/>
      <c r="F4" s="11"/>
      <c r="G4" s="10"/>
      <c r="H4" s="11"/>
      <c r="I4" s="7" t="s">
        <v>9</v>
      </c>
      <c r="J4" s="9"/>
      <c r="K4" s="7" t="s">
        <v>10</v>
      </c>
      <c r="L4" s="9"/>
      <c r="M4" s="4" t="s">
        <v>9</v>
      </c>
      <c r="N4" s="4"/>
    </row>
    <row r="5" spans="1:14" s="14" customFormat="1" ht="15" customHeight="1">
      <c r="A5" s="4"/>
      <c r="B5" s="4"/>
      <c r="C5" s="12" t="s">
        <v>11</v>
      </c>
      <c r="D5" s="13">
        <v>43405</v>
      </c>
      <c r="E5" s="12" t="str">
        <f>C5</f>
        <v xml:space="preserve"> 01.01.2018</v>
      </c>
      <c r="F5" s="13">
        <f>D5</f>
        <v>43405</v>
      </c>
      <c r="G5" s="12" t="str">
        <f>C5</f>
        <v xml:space="preserve"> 01.01.2018</v>
      </c>
      <c r="H5" s="13">
        <f>D5</f>
        <v>43405</v>
      </c>
      <c r="I5" s="13" t="str">
        <f>C5</f>
        <v xml:space="preserve"> 01.01.2018</v>
      </c>
      <c r="J5" s="13">
        <f>D5</f>
        <v>43405</v>
      </c>
      <c r="K5" s="13" t="str">
        <f>C5</f>
        <v xml:space="preserve"> 01.01.2018</v>
      </c>
      <c r="L5" s="13">
        <f>D5</f>
        <v>43405</v>
      </c>
      <c r="M5" s="12" t="str">
        <f>C5</f>
        <v xml:space="preserve"> 01.01.2018</v>
      </c>
      <c r="N5" s="13">
        <f>D5</f>
        <v>43405</v>
      </c>
    </row>
    <row r="6" spans="1:14" ht="15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5">
        <v>9</v>
      </c>
      <c r="J6" s="15">
        <v>10</v>
      </c>
      <c r="K6" s="15">
        <v>11</v>
      </c>
      <c r="L6" s="12">
        <v>12</v>
      </c>
      <c r="M6" s="12">
        <v>13</v>
      </c>
      <c r="N6" s="12">
        <v>14</v>
      </c>
    </row>
    <row r="7" spans="1:14" ht="15.75">
      <c r="A7" s="16">
        <v>1</v>
      </c>
      <c r="B7" s="17" t="s">
        <v>12</v>
      </c>
      <c r="C7" s="18" t="s">
        <v>13</v>
      </c>
      <c r="D7" s="18" t="s">
        <v>13</v>
      </c>
      <c r="E7" s="18">
        <f>E8+E9</f>
        <v>1654.39</v>
      </c>
      <c r="F7" s="18">
        <f>F8+F9</f>
        <v>2727.9275900000002</v>
      </c>
      <c r="G7" s="18" t="s">
        <v>13</v>
      </c>
      <c r="H7" s="18" t="s">
        <v>13</v>
      </c>
      <c r="I7" s="18">
        <f>'[1]01.01.2018'!$J$7</f>
        <v>16771.509999999998</v>
      </c>
      <c r="J7" s="19">
        <v>19268.12</v>
      </c>
      <c r="K7" s="18" t="s">
        <v>13</v>
      </c>
      <c r="L7" s="18" t="s">
        <v>13</v>
      </c>
      <c r="M7" s="18">
        <f>'[1]01.01.2018'!$N$7</f>
        <v>5316.5</v>
      </c>
      <c r="N7" s="19">
        <f>'[2]01.05.2018'!N7</f>
        <v>2685.86</v>
      </c>
    </row>
    <row r="8" spans="1:14" ht="17.25" customHeight="1">
      <c r="A8" s="20" t="s">
        <v>14</v>
      </c>
      <c r="B8" s="21" t="s">
        <v>15</v>
      </c>
      <c r="C8" s="18" t="s">
        <v>13</v>
      </c>
      <c r="D8" s="18" t="s">
        <v>13</v>
      </c>
      <c r="E8" s="18">
        <f>'[1]01.01.2018'!$F$8</f>
        <v>1632.17</v>
      </c>
      <c r="F8" s="19">
        <f>2685598.59/1000</f>
        <v>2685.5985900000001</v>
      </c>
      <c r="G8" s="18" t="s">
        <v>13</v>
      </c>
      <c r="H8" s="18" t="s">
        <v>13</v>
      </c>
      <c r="I8" s="1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8" t="s">
        <v>13</v>
      </c>
    </row>
    <row r="9" spans="1:14" ht="15.75">
      <c r="A9" s="20" t="s">
        <v>16</v>
      </c>
      <c r="B9" s="22" t="s">
        <v>17</v>
      </c>
      <c r="C9" s="18" t="s">
        <v>13</v>
      </c>
      <c r="D9" s="18" t="s">
        <v>13</v>
      </c>
      <c r="E9" s="18">
        <f>'[1]01.01.2018'!$F$9</f>
        <v>22.22</v>
      </c>
      <c r="F9" s="19">
        <f>42329/1000</f>
        <v>42.329000000000001</v>
      </c>
      <c r="G9" s="18" t="s">
        <v>13</v>
      </c>
      <c r="H9" s="18" t="s">
        <v>13</v>
      </c>
      <c r="I9" s="18" t="s">
        <v>13</v>
      </c>
      <c r="J9" s="18" t="s">
        <v>13</v>
      </c>
      <c r="K9" s="18" t="s">
        <v>13</v>
      </c>
      <c r="L9" s="18" t="s">
        <v>13</v>
      </c>
      <c r="M9" s="18" t="s">
        <v>13</v>
      </c>
      <c r="N9" s="18" t="s">
        <v>13</v>
      </c>
    </row>
    <row r="10" spans="1:14" ht="15.75">
      <c r="A10" s="20">
        <v>2</v>
      </c>
      <c r="B10" s="23" t="s">
        <v>18</v>
      </c>
      <c r="C10" s="18">
        <f>'[3]Я-1'!$D$8+'[3]Я-1'!$E$8</f>
        <v>9768.49</v>
      </c>
      <c r="D10" s="18">
        <f>[4]Свод!$R$7</f>
        <v>8231.4199999999983</v>
      </c>
      <c r="E10" s="18">
        <f>'[1]01.01.2018'!$F$10</f>
        <v>16214</v>
      </c>
      <c r="F10" s="18">
        <v>15931</v>
      </c>
      <c r="G10" s="18" t="s">
        <v>19</v>
      </c>
      <c r="H10" s="18" t="s">
        <v>19</v>
      </c>
      <c r="I10" s="18" t="s">
        <v>13</v>
      </c>
      <c r="J10" s="18" t="s">
        <v>13</v>
      </c>
      <c r="K10" s="18">
        <f>'[1]01.01.2018'!$L$10</f>
        <v>40.619999999999997</v>
      </c>
      <c r="L10" s="19">
        <v>0</v>
      </c>
      <c r="M10" s="18" t="s">
        <v>13</v>
      </c>
      <c r="N10" s="18" t="s">
        <v>13</v>
      </c>
    </row>
    <row r="11" spans="1:14" ht="15.75">
      <c r="A11" s="20">
        <f>A10+1</f>
        <v>3</v>
      </c>
      <c r="B11" s="23" t="s">
        <v>20</v>
      </c>
      <c r="C11" s="18">
        <f>'[3]Я-1'!$D$9+'[3]Я-1'!$E$9</f>
        <v>690.99999999999955</v>
      </c>
      <c r="D11" s="18">
        <f>[4]Свод!$R$8</f>
        <v>747.39999999999873</v>
      </c>
      <c r="E11" s="18">
        <f>'[1]01.01.2018'!$F$11</f>
        <v>99</v>
      </c>
      <c r="F11" s="18">
        <v>95</v>
      </c>
      <c r="G11" s="18" t="s">
        <v>19</v>
      </c>
      <c r="H11" s="18" t="s">
        <v>19</v>
      </c>
      <c r="I11" s="18" t="s">
        <v>13</v>
      </c>
      <c r="J11" s="18" t="s">
        <v>13</v>
      </c>
      <c r="K11" s="18">
        <f>'[1]01.01.2018'!$L$11</f>
        <v>0</v>
      </c>
      <c r="L11" s="19">
        <v>0</v>
      </c>
      <c r="M11" s="18" t="s">
        <v>13</v>
      </c>
      <c r="N11" s="18" t="s">
        <v>13</v>
      </c>
    </row>
    <row r="12" spans="1:14" ht="18" customHeight="1">
      <c r="A12" s="20">
        <f t="shared" ref="A12:A26" si="0">A11+1</f>
        <v>4</v>
      </c>
      <c r="B12" s="23" t="s">
        <v>21</v>
      </c>
      <c r="C12" s="18">
        <f>'[3]Я-1'!$D$10+'[3]Я-1'!$E$10</f>
        <v>28742</v>
      </c>
      <c r="D12" s="18">
        <f>[4]Свод!$R$9</f>
        <v>26046.999999999993</v>
      </c>
      <c r="E12" s="18">
        <f>'[1]01.01.2018'!$F$12</f>
        <v>24392</v>
      </c>
      <c r="F12" s="18">
        <v>26344</v>
      </c>
      <c r="G12" s="18" t="s">
        <v>19</v>
      </c>
      <c r="H12" s="18" t="s">
        <v>19</v>
      </c>
      <c r="I12" s="18" t="s">
        <v>13</v>
      </c>
      <c r="J12" s="18" t="s">
        <v>13</v>
      </c>
      <c r="K12" s="18">
        <f>'[1]01.01.2018'!$L$12</f>
        <v>92.49</v>
      </c>
      <c r="L12" s="19">
        <v>0</v>
      </c>
      <c r="M12" s="18" t="s">
        <v>13</v>
      </c>
      <c r="N12" s="18" t="s">
        <v>13</v>
      </c>
    </row>
    <row r="13" spans="1:14" ht="31.5">
      <c r="A13" s="20">
        <f t="shared" si="0"/>
        <v>5</v>
      </c>
      <c r="B13" s="23" t="s">
        <v>22</v>
      </c>
      <c r="C13" s="18">
        <f>'[3]Я-1'!$D$11+'[3]Я-1'!$E$11</f>
        <v>8294.9000000000015</v>
      </c>
      <c r="D13" s="18">
        <f>[4]Свод!$R$10</f>
        <v>10630.9</v>
      </c>
      <c r="E13" s="18">
        <f>'[1]01.01.2018'!$F$13</f>
        <v>6665</v>
      </c>
      <c r="F13" s="18">
        <v>6338</v>
      </c>
      <c r="G13" s="18" t="s">
        <v>19</v>
      </c>
      <c r="H13" s="18" t="s">
        <v>19</v>
      </c>
      <c r="I13" s="18" t="s">
        <v>13</v>
      </c>
      <c r="J13" s="18" t="s">
        <v>13</v>
      </c>
      <c r="K13" s="18">
        <f>'[1]01.01.2018'!$L$13</f>
        <v>3.79</v>
      </c>
      <c r="L13" s="19">
        <v>0</v>
      </c>
      <c r="M13" s="18" t="s">
        <v>13</v>
      </c>
      <c r="N13" s="18" t="s">
        <v>13</v>
      </c>
    </row>
    <row r="14" spans="1:14" ht="15.75">
      <c r="A14" s="20">
        <f t="shared" si="0"/>
        <v>6</v>
      </c>
      <c r="B14" s="23" t="s">
        <v>23</v>
      </c>
      <c r="C14" s="18">
        <f>'[3]Я-1'!$D$12+'[3]Я-1'!$E$12</f>
        <v>35372.509999999995</v>
      </c>
      <c r="D14" s="19">
        <f>[4]Свод!$R$11</f>
        <v>32574.089999999989</v>
      </c>
      <c r="E14" s="18">
        <f>'[1]01.01.2018'!$F$14</f>
        <v>40778</v>
      </c>
      <c r="F14" s="18">
        <v>46935</v>
      </c>
      <c r="G14" s="18" t="s">
        <v>24</v>
      </c>
      <c r="H14" s="18" t="s">
        <v>24</v>
      </c>
      <c r="I14" s="18" t="s">
        <v>13</v>
      </c>
      <c r="J14" s="18" t="s">
        <v>13</v>
      </c>
      <c r="K14" s="18">
        <f>'[1]01.01.2018'!$L$14</f>
        <v>434</v>
      </c>
      <c r="L14" s="19">
        <v>135.62</v>
      </c>
      <c r="M14" s="18" t="s">
        <v>13</v>
      </c>
      <c r="N14" s="18" t="s">
        <v>13</v>
      </c>
    </row>
    <row r="15" spans="1:14" ht="15.75">
      <c r="A15" s="20">
        <f t="shared" si="0"/>
        <v>7</v>
      </c>
      <c r="B15" s="23" t="s">
        <v>25</v>
      </c>
      <c r="C15" s="18">
        <v>0</v>
      </c>
      <c r="D15" s="18">
        <f>[4]Свод!$R$19</f>
        <v>0</v>
      </c>
      <c r="E15" s="18">
        <f>'[1]01.01.2018'!$F$15</f>
        <v>444</v>
      </c>
      <c r="F15" s="18">
        <v>444</v>
      </c>
      <c r="G15" s="18" t="s">
        <v>19</v>
      </c>
      <c r="H15" s="18" t="s">
        <v>19</v>
      </c>
      <c r="I15" s="18" t="s">
        <v>13</v>
      </c>
      <c r="J15" s="18" t="s">
        <v>13</v>
      </c>
      <c r="K15" s="18" t="str">
        <f>'[5]01.01.2016'!L15</f>
        <v>-</v>
      </c>
      <c r="L15" s="19" t="s">
        <v>19</v>
      </c>
      <c r="M15" s="18" t="s">
        <v>13</v>
      </c>
      <c r="N15" s="18" t="s">
        <v>13</v>
      </c>
    </row>
    <row r="16" spans="1:14" ht="17.25" customHeight="1">
      <c r="A16" s="20">
        <f t="shared" si="0"/>
        <v>8</v>
      </c>
      <c r="B16" s="24" t="s">
        <v>26</v>
      </c>
      <c r="C16" s="18">
        <f>'[3]Я-1'!$D$14+'[3]Я-1'!$E$14</f>
        <v>5206</v>
      </c>
      <c r="D16" s="18">
        <f>[4]Свод!$R$13</f>
        <v>2252</v>
      </c>
      <c r="E16" s="18" t="str">
        <f>'[5]01.01.2016'!F16</f>
        <v>Х</v>
      </c>
      <c r="F16" s="18" t="s">
        <v>27</v>
      </c>
      <c r="G16" s="18" t="s">
        <v>28</v>
      </c>
      <c r="H16" s="18" t="s">
        <v>24</v>
      </c>
      <c r="I16" s="18" t="s">
        <v>13</v>
      </c>
      <c r="J16" s="18" t="s">
        <v>13</v>
      </c>
      <c r="K16" s="18" t="str">
        <f>'[5]01.01.2016'!L16</f>
        <v xml:space="preserve"> -</v>
      </c>
      <c r="L16" s="19" t="s">
        <v>24</v>
      </c>
      <c r="M16" s="18" t="s">
        <v>13</v>
      </c>
      <c r="N16" s="18" t="s">
        <v>13</v>
      </c>
    </row>
    <row r="17" spans="1:14" ht="15.75">
      <c r="A17" s="20">
        <f t="shared" si="0"/>
        <v>9</v>
      </c>
      <c r="B17" s="23" t="s">
        <v>29</v>
      </c>
      <c r="C17" s="18">
        <f>'[3]Я-1'!$D$15+'[3]Я-1'!$E$15</f>
        <v>51453.979999999996</v>
      </c>
      <c r="D17" s="18">
        <f>[4]Свод!$R$14</f>
        <v>61975.099999999984</v>
      </c>
      <c r="E17" s="18">
        <f>'[1]01.01.2018'!$F$17</f>
        <v>41410</v>
      </c>
      <c r="F17" s="18">
        <v>49999</v>
      </c>
      <c r="G17" s="18" t="s">
        <v>24</v>
      </c>
      <c r="H17" s="18" t="s">
        <v>24</v>
      </c>
      <c r="I17" s="18" t="s">
        <v>13</v>
      </c>
      <c r="J17" s="18" t="s">
        <v>13</v>
      </c>
      <c r="K17" s="18">
        <f>'[1]01.01.2018'!$L$17</f>
        <v>0</v>
      </c>
      <c r="L17" s="19">
        <v>45.94</v>
      </c>
      <c r="M17" s="18" t="s">
        <v>13</v>
      </c>
      <c r="N17" s="18" t="s">
        <v>13</v>
      </c>
    </row>
    <row r="18" spans="1:14" ht="15.75">
      <c r="A18" s="20">
        <f t="shared" si="0"/>
        <v>10</v>
      </c>
      <c r="B18" s="23" t="s">
        <v>30</v>
      </c>
      <c r="C18" s="18">
        <f>'[3]Я-1'!$D$16+'[3]Я-1'!$E$16</f>
        <v>20227.810000000001</v>
      </c>
      <c r="D18" s="19">
        <f>[4]Свод!$R$15</f>
        <v>20182.280000000002</v>
      </c>
      <c r="E18" s="18">
        <f>'[1]01.01.2018'!$F$18</f>
        <v>45466</v>
      </c>
      <c r="F18" s="18">
        <v>46798</v>
      </c>
      <c r="G18" s="18" t="str">
        <f>'[5]01.01.2016'!H18</f>
        <v>-</v>
      </c>
      <c r="H18" s="18" t="s">
        <v>19</v>
      </c>
      <c r="I18" s="18" t="s">
        <v>13</v>
      </c>
      <c r="J18" s="18" t="s">
        <v>13</v>
      </c>
      <c r="K18" s="18">
        <f>'[1]01.01.2018'!$L$18</f>
        <v>36.72</v>
      </c>
      <c r="L18" s="19">
        <v>36.72</v>
      </c>
      <c r="M18" s="18" t="s">
        <v>13</v>
      </c>
      <c r="N18" s="18" t="s">
        <v>13</v>
      </c>
    </row>
    <row r="19" spans="1:14" ht="15.75">
      <c r="A19" s="20">
        <f t="shared" si="0"/>
        <v>11</v>
      </c>
      <c r="B19" s="23" t="s">
        <v>31</v>
      </c>
      <c r="C19" s="18">
        <f>'[3]Я-1'!$D$17+'[3]Я-1'!$E$17</f>
        <v>13583.470000000001</v>
      </c>
      <c r="D19" s="19">
        <f>[4]Свод!$R$16</f>
        <v>17320.319999999992</v>
      </c>
      <c r="E19" s="18">
        <f>'[1]01.01.2018'!$F$19</f>
        <v>10931</v>
      </c>
      <c r="F19" s="18">
        <v>10012</v>
      </c>
      <c r="G19" s="18" t="str">
        <f>'[5]01.01.2016'!H19</f>
        <v>-</v>
      </c>
      <c r="H19" s="18" t="s">
        <v>19</v>
      </c>
      <c r="I19" s="18" t="s">
        <v>13</v>
      </c>
      <c r="J19" s="18" t="s">
        <v>13</v>
      </c>
      <c r="K19" s="18">
        <f>'[1]01.01.2018'!$L$19</f>
        <v>0</v>
      </c>
      <c r="L19" s="19">
        <v>0</v>
      </c>
      <c r="M19" s="18" t="s">
        <v>13</v>
      </c>
      <c r="N19" s="18" t="s">
        <v>13</v>
      </c>
    </row>
    <row r="20" spans="1:14" ht="15.75">
      <c r="A20" s="20">
        <f t="shared" si="0"/>
        <v>12</v>
      </c>
      <c r="B20" s="23" t="s">
        <v>32</v>
      </c>
      <c r="C20" s="18">
        <f>'[3]Я-1'!$D$18+'[3]Я-1'!$E$18</f>
        <v>5156</v>
      </c>
      <c r="D20" s="18">
        <f>[4]Свод!$R$17</f>
        <v>8771.2999999999993</v>
      </c>
      <c r="E20" s="18">
        <v>3751</v>
      </c>
      <c r="F20" s="18">
        <v>5743</v>
      </c>
      <c r="G20" s="18" t="s">
        <v>24</v>
      </c>
      <c r="H20" s="18" t="s">
        <v>24</v>
      </c>
      <c r="I20" s="18" t="s">
        <v>13</v>
      </c>
      <c r="J20" s="18" t="s">
        <v>13</v>
      </c>
      <c r="K20" s="18">
        <f>'[1]01.01.2018'!$L$20</f>
        <v>0</v>
      </c>
      <c r="L20" s="19">
        <v>0</v>
      </c>
      <c r="M20" s="18" t="s">
        <v>13</v>
      </c>
      <c r="N20" s="18" t="s">
        <v>13</v>
      </c>
    </row>
    <row r="21" spans="1:14" ht="15.75">
      <c r="A21" s="20">
        <f t="shared" si="0"/>
        <v>13</v>
      </c>
      <c r="B21" s="23" t="s">
        <v>33</v>
      </c>
      <c r="C21" s="18">
        <f>'[1]01.01.2018'!$D$21</f>
        <v>3065.4600000000009</v>
      </c>
      <c r="D21" s="18">
        <f>[4]Свод!$R$12</f>
        <v>3367.0599999999977</v>
      </c>
      <c r="E21" s="18">
        <f>'[1]01.01.2018'!$F$21</f>
        <v>1385</v>
      </c>
      <c r="F21" s="18">
        <v>1166</v>
      </c>
      <c r="G21" s="18" t="s">
        <v>24</v>
      </c>
      <c r="H21" s="18" t="s">
        <v>24</v>
      </c>
      <c r="I21" s="18" t="s">
        <v>13</v>
      </c>
      <c r="J21" s="18" t="s">
        <v>13</v>
      </c>
      <c r="K21" s="18" t="s">
        <v>24</v>
      </c>
      <c r="L21" s="19">
        <v>0</v>
      </c>
      <c r="M21" s="18" t="s">
        <v>13</v>
      </c>
      <c r="N21" s="18" t="s">
        <v>13</v>
      </c>
    </row>
    <row r="22" spans="1:14" ht="15.75">
      <c r="A22" s="20">
        <f t="shared" si="0"/>
        <v>14</v>
      </c>
      <c r="B22" s="23" t="s">
        <v>34</v>
      </c>
      <c r="C22" s="18">
        <f>'[3]Я-1'!$D$19+'[3]Я-1'!$E$19</f>
        <v>340.25</v>
      </c>
      <c r="D22" s="18">
        <f>[4]Свод!$R$18</f>
        <v>7950.5999999999985</v>
      </c>
      <c r="E22" s="18">
        <v>100</v>
      </c>
      <c r="F22" s="18">
        <v>2564</v>
      </c>
      <c r="G22" s="18" t="s">
        <v>19</v>
      </c>
      <c r="H22" s="18" t="s">
        <v>19</v>
      </c>
      <c r="I22" s="18" t="s">
        <v>13</v>
      </c>
      <c r="J22" s="18" t="s">
        <v>13</v>
      </c>
      <c r="K22" s="18" t="s">
        <v>24</v>
      </c>
      <c r="L22" s="19">
        <v>0</v>
      </c>
      <c r="M22" s="18" t="s">
        <v>13</v>
      </c>
      <c r="N22" s="18" t="s">
        <v>13</v>
      </c>
    </row>
    <row r="23" spans="1:14" ht="15.75">
      <c r="A23" s="25">
        <f>A22+1</f>
        <v>15</v>
      </c>
      <c r="B23" s="26" t="s">
        <v>35</v>
      </c>
      <c r="C23" s="27">
        <f>'[1]01.01.2018'!$D$23</f>
        <v>38062.04</v>
      </c>
      <c r="D23" s="27">
        <f>C23</f>
        <v>38062.04</v>
      </c>
      <c r="E23" s="27">
        <f>'[1]01.01.2018'!$F$23</f>
        <v>188372</v>
      </c>
      <c r="F23" s="27">
        <v>188372</v>
      </c>
      <c r="G23" s="27">
        <f>'[1]01.01.2018'!$H$23</f>
        <v>3575.81</v>
      </c>
      <c r="H23" s="27">
        <f>G23</f>
        <v>3575.81</v>
      </c>
      <c r="I23" s="27" t="s">
        <v>13</v>
      </c>
      <c r="J23" s="27" t="s">
        <v>13</v>
      </c>
      <c r="K23" s="27">
        <f>'[1]01.01.2018'!$L$23</f>
        <v>69.81</v>
      </c>
      <c r="L23" s="28">
        <v>0</v>
      </c>
      <c r="M23" s="27" t="s">
        <v>13</v>
      </c>
      <c r="N23" s="27" t="s">
        <v>13</v>
      </c>
    </row>
    <row r="24" spans="1:14" ht="15.75">
      <c r="A24" s="25">
        <f t="shared" si="0"/>
        <v>16</v>
      </c>
      <c r="B24" s="26" t="s">
        <v>36</v>
      </c>
      <c r="C24" s="27">
        <f>'[1]01.01.2018'!$D$24</f>
        <v>18048.2</v>
      </c>
      <c r="D24" s="27">
        <f>C24</f>
        <v>18048.2</v>
      </c>
      <c r="E24" s="27">
        <f>'[1]01.01.2018'!$F$24</f>
        <v>38328</v>
      </c>
      <c r="F24" s="27">
        <f>'[6] форма 4 РСО Д  '!$E$71</f>
        <v>38328</v>
      </c>
      <c r="G24" s="27">
        <f>'[1]01.01.2018'!$H$24</f>
        <v>909.11</v>
      </c>
      <c r="H24" s="27">
        <f>G24</f>
        <v>909.11</v>
      </c>
      <c r="I24" s="27" t="s">
        <v>13</v>
      </c>
      <c r="J24" s="27" t="s">
        <v>13</v>
      </c>
      <c r="K24" s="27">
        <f>'[1]01.01.2018'!$L$24</f>
        <v>93.84</v>
      </c>
      <c r="L24" s="28">
        <v>0</v>
      </c>
      <c r="M24" s="27" t="s">
        <v>13</v>
      </c>
      <c r="N24" s="27" t="s">
        <v>13</v>
      </c>
    </row>
    <row r="25" spans="1:14" ht="15.75">
      <c r="A25" s="25">
        <f t="shared" si="0"/>
        <v>17</v>
      </c>
      <c r="B25" s="26" t="s">
        <v>37</v>
      </c>
      <c r="C25" s="27">
        <f>'[1]01.01.2018'!$D$25</f>
        <v>4156.6099999999997</v>
      </c>
      <c r="D25" s="28">
        <f>C25</f>
        <v>4156.6099999999997</v>
      </c>
      <c r="E25" s="27" t="str">
        <f>'[5]01.01.2016'!F24</f>
        <v>-</v>
      </c>
      <c r="F25" s="27" t="s">
        <v>19</v>
      </c>
      <c r="G25" s="27" t="str">
        <f>'[5]01.01.2016'!H24</f>
        <v>-</v>
      </c>
      <c r="H25" s="27" t="s">
        <v>19</v>
      </c>
      <c r="I25" s="27" t="s">
        <v>13</v>
      </c>
      <c r="J25" s="27" t="s">
        <v>13</v>
      </c>
      <c r="K25" s="27" t="str">
        <f>'[5]01.01.2016'!L24</f>
        <v>-</v>
      </c>
      <c r="L25" s="27" t="s">
        <v>19</v>
      </c>
      <c r="M25" s="27" t="s">
        <v>19</v>
      </c>
      <c r="N25" s="27" t="s">
        <v>19</v>
      </c>
    </row>
    <row r="26" spans="1:14" ht="15.75">
      <c r="A26" s="25">
        <f t="shared" si="0"/>
        <v>18</v>
      </c>
      <c r="B26" s="29" t="s">
        <v>38</v>
      </c>
      <c r="C26" s="30">
        <f>SUM(C10:C25)</f>
        <v>242168.72</v>
      </c>
      <c r="D26" s="30">
        <f>SUM(D10:D25)</f>
        <v>260316.31999999995</v>
      </c>
      <c r="E26" s="30">
        <f>E7+E10+E11+E12+E13+E14+E15+E17+E18+E19+E20+E21+E23+E24</f>
        <v>419889.39</v>
      </c>
      <c r="F26" s="30">
        <f>F7+F10+F11+F12+F13+F14+F15+F17+F18+F19+F20+F21+F23+F24+F22</f>
        <v>441796.92758999998</v>
      </c>
      <c r="G26" s="30">
        <f>SUM(G7:G25)</f>
        <v>4484.92</v>
      </c>
      <c r="H26" s="30">
        <f>SUM(H7:H25)</f>
        <v>4484.92</v>
      </c>
      <c r="I26" s="30">
        <f>SUM(I7)</f>
        <v>16771.509999999998</v>
      </c>
      <c r="J26" s="30">
        <f>SUM(J7)</f>
        <v>19268.12</v>
      </c>
      <c r="K26" s="30">
        <f>SUM(K10:K25)</f>
        <v>771.2700000000001</v>
      </c>
      <c r="L26" s="30">
        <f>SUM(L10:L25)</f>
        <v>218.28</v>
      </c>
      <c r="M26" s="30">
        <f>SUM(M7:M25)</f>
        <v>5316.5</v>
      </c>
      <c r="N26" s="30">
        <f>SUM(N7:N25)</f>
        <v>2685.86</v>
      </c>
    </row>
    <row r="27" spans="1:14" ht="15.75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>
      <c r="A29" s="31"/>
      <c r="B29" s="32" t="s">
        <v>39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>
      <c r="A30" s="31"/>
      <c r="B30" t="s">
        <v>40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s="14" customFormat="1" ht="15.75">
      <c r="A31" s="35"/>
      <c r="B31" s="36" t="s">
        <v>41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s="14" customFormat="1" ht="15.75">
      <c r="A32" s="35"/>
      <c r="B32" t="s">
        <v>42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s="14" customFormat="1" ht="15.75">
      <c r="A33" s="35"/>
      <c r="B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s="14" customFormat="1" ht="15.75">
      <c r="A34" s="35"/>
      <c r="B34" s="37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s="14" customFormat="1" ht="15.75">
      <c r="A35" s="3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s="38" customFormat="1">
      <c r="B36" s="39"/>
      <c r="C36" s="40"/>
      <c r="D36" s="40"/>
      <c r="E36" s="40"/>
      <c r="F36" s="40"/>
      <c r="G36" s="41"/>
      <c r="L36" s="42"/>
    </row>
    <row r="37" spans="1:14">
      <c r="B37" s="43"/>
      <c r="D37" s="34"/>
      <c r="F37" s="34"/>
    </row>
    <row r="38" spans="1:14">
      <c r="B38" s="44"/>
      <c r="F38" s="34"/>
    </row>
    <row r="39" spans="1:14">
      <c r="B39" s="45"/>
    </row>
    <row r="41" spans="1:14">
      <c r="F41" s="34"/>
    </row>
  </sheetData>
  <mergeCells count="11">
    <mergeCell ref="I4:J4"/>
    <mergeCell ref="K4:L4"/>
    <mergeCell ref="M4:N4"/>
    <mergeCell ref="A1:N1"/>
    <mergeCell ref="A3:A5"/>
    <mergeCell ref="B3:B5"/>
    <mergeCell ref="C3:D4"/>
    <mergeCell ref="E3:F4"/>
    <mergeCell ref="G3:H4"/>
    <mergeCell ref="I3:L3"/>
    <mergeCell ref="M3:N3"/>
  </mergeCells>
  <pageMargins left="0.47244094488188981" right="0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01.11.2018</vt:lpstr>
      <vt:lpstr>'01.11.2018'!Область_печати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dcterms:created xsi:type="dcterms:W3CDTF">2018-11-26T07:28:41Z</dcterms:created>
  <dcterms:modified xsi:type="dcterms:W3CDTF">2018-11-26T07:29:45Z</dcterms:modified>
</cp:coreProperties>
</file>